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650" tabRatio="838" activeTab="4"/>
  </bookViews>
  <sheets>
    <sheet name="Звіт про вик фінплану" sheetId="14" r:id="rId1"/>
    <sheet name="Розшифровка до формування" sheetId="15" r:id="rId2"/>
    <sheet name="Розшифровка до руху" sheetId="16" r:id="rId3"/>
    <sheet name="Розшифровка капітальних" sheetId="17" r:id="rId4"/>
    <sheet name="Джерела надходжень" sheetId="1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4">'Джерела надходжень'!$A$2:$AA$56</definedName>
    <definedName name="_xlnm.Print_Area" localSheetId="0">'Звіт про вик фінплану'!$B$1:$L$134</definedName>
    <definedName name="_xlnm.Print_Area" localSheetId="2">'Розшифровка до руху'!$A$1:$H$99</definedName>
    <definedName name="_xlnm.Print_Area" localSheetId="1">'Розшифровка до формування'!$A$1:$I$81</definedName>
    <definedName name="_xlnm.Print_Area" localSheetId="3">'Розшифровка капітальних'!$A$1:$H$25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5621"/>
</workbook>
</file>

<file path=xl/calcChain.xml><?xml version="1.0" encoding="utf-8"?>
<calcChain xmlns="http://schemas.openxmlformats.org/spreadsheetml/2006/main">
  <c r="F73" i="14" l="1"/>
  <c r="F60" i="14" l="1"/>
  <c r="G117" i="14" l="1"/>
  <c r="G116" i="14"/>
  <c r="G115" i="14"/>
  <c r="G114" i="14"/>
  <c r="G113" i="14"/>
  <c r="G112" i="14"/>
  <c r="G111" i="14"/>
  <c r="G110" i="14"/>
  <c r="G99" i="14"/>
  <c r="G109" i="14" s="1"/>
  <c r="G81" i="14"/>
  <c r="G73" i="14"/>
  <c r="G72" i="14"/>
  <c r="G71" i="14"/>
  <c r="G70" i="14"/>
  <c r="G65" i="14"/>
  <c r="G63" i="14"/>
  <c r="G62" i="14"/>
  <c r="G66" i="14" s="1"/>
  <c r="K57" i="14" l="1"/>
  <c r="J58" i="14"/>
  <c r="J57" i="14"/>
  <c r="K51" i="14"/>
  <c r="K49" i="14"/>
  <c r="K44" i="14"/>
  <c r="K37" i="14"/>
  <c r="I62" i="15"/>
  <c r="I63" i="15"/>
  <c r="I23" i="15"/>
  <c r="I16" i="15"/>
  <c r="D42" i="16"/>
  <c r="D38" i="16"/>
  <c r="H110" i="14" l="1"/>
  <c r="H109" i="14"/>
  <c r="H39" i="15" l="1"/>
  <c r="H52" i="16" l="1"/>
  <c r="G52" i="16"/>
  <c r="I117" i="14" l="1"/>
  <c r="I116" i="14"/>
  <c r="I115" i="14"/>
  <c r="I113" i="14"/>
  <c r="I112" i="14"/>
  <c r="I111" i="14"/>
  <c r="I110" i="14"/>
  <c r="I109" i="14"/>
  <c r="I114" i="14"/>
  <c r="F26" i="15" l="1"/>
  <c r="G26" i="15"/>
  <c r="I26" i="15" l="1"/>
  <c r="H34" i="16" l="1"/>
  <c r="F49" i="14" l="1"/>
  <c r="G49" i="14" l="1"/>
  <c r="K82" i="14" l="1"/>
  <c r="J31" i="14"/>
  <c r="H49" i="14"/>
  <c r="I49" i="14"/>
  <c r="I72" i="14" s="1"/>
  <c r="G64" i="15"/>
  <c r="C42" i="16" l="1"/>
  <c r="H60" i="14"/>
  <c r="I73" i="14" l="1"/>
  <c r="H11" i="16" l="1"/>
  <c r="K79" i="14" l="1"/>
  <c r="G60" i="14"/>
  <c r="I99" i="14"/>
  <c r="J33" i="14" l="1"/>
  <c r="H10" i="15"/>
  <c r="G12" i="17"/>
  <c r="H47" i="16"/>
  <c r="K87" i="14"/>
  <c r="K80" i="14"/>
  <c r="K78" i="14"/>
  <c r="G37" i="14"/>
  <c r="G44" i="14" s="1"/>
  <c r="G32" i="14"/>
  <c r="D66" i="16" l="1"/>
  <c r="D65" i="16" s="1"/>
  <c r="D23" i="16"/>
  <c r="D14" i="16"/>
  <c r="D40" i="15"/>
  <c r="F33" i="14" s="1"/>
  <c r="E40" i="15"/>
  <c r="D64" i="15"/>
  <c r="E64" i="15"/>
  <c r="E21" i="15"/>
  <c r="E11" i="15"/>
  <c r="E8" i="15"/>
  <c r="E7" i="15" l="1"/>
  <c r="D29" i="16"/>
  <c r="D54" i="16" s="1"/>
  <c r="F42" i="16" l="1"/>
  <c r="C30" i="16" l="1"/>
  <c r="H9" i="16" l="1"/>
  <c r="D8" i="16"/>
  <c r="H35" i="15"/>
  <c r="F40" i="15"/>
  <c r="G40" i="15"/>
  <c r="H41" i="15"/>
  <c r="H42" i="15"/>
  <c r="H43" i="15"/>
  <c r="H44" i="15"/>
  <c r="H45" i="15"/>
  <c r="H46" i="15"/>
  <c r="H47" i="15"/>
  <c r="I47" i="15"/>
  <c r="H48" i="15"/>
  <c r="I48" i="15"/>
  <c r="H40" i="15" l="1"/>
  <c r="I40" i="15"/>
  <c r="G44" i="16" l="1"/>
  <c r="G42" i="16"/>
  <c r="G9" i="16" l="1"/>
  <c r="I32" i="14" l="1"/>
  <c r="K33" i="14"/>
  <c r="J34" i="14"/>
  <c r="I37" i="14"/>
  <c r="I44" i="14" s="1"/>
  <c r="J38" i="14"/>
  <c r="J39" i="14"/>
  <c r="J40" i="14"/>
  <c r="J41" i="14"/>
  <c r="J42" i="14"/>
  <c r="K42" i="14"/>
  <c r="J43" i="14"/>
  <c r="K58" i="14"/>
  <c r="K31" i="14" l="1"/>
  <c r="D56" i="16" l="1"/>
  <c r="D75" i="16" s="1"/>
  <c r="J77" i="14" l="1"/>
  <c r="K77" i="14"/>
  <c r="J78" i="14"/>
  <c r="J79" i="14"/>
  <c r="J80" i="14"/>
  <c r="J82" i="14"/>
  <c r="J83" i="14"/>
  <c r="J85" i="14"/>
  <c r="J86" i="14"/>
  <c r="J87" i="14"/>
  <c r="H81" i="14"/>
  <c r="I81" i="14"/>
  <c r="G8" i="17"/>
  <c r="G9" i="17"/>
  <c r="G10" i="17"/>
  <c r="G11" i="17"/>
  <c r="G13" i="17"/>
  <c r="G14" i="17"/>
  <c r="G15" i="17"/>
  <c r="G16" i="17"/>
  <c r="G17" i="17"/>
  <c r="G18" i="17"/>
  <c r="G19" i="17"/>
  <c r="G20" i="17"/>
  <c r="G21" i="17"/>
  <c r="I62" i="14"/>
  <c r="F62" i="14"/>
  <c r="G95" i="16"/>
  <c r="H95" i="16"/>
  <c r="G87" i="16"/>
  <c r="G88" i="16"/>
  <c r="G89" i="16"/>
  <c r="G90" i="16"/>
  <c r="G91" i="16"/>
  <c r="G92" i="16"/>
  <c r="G85" i="16"/>
  <c r="D86" i="16"/>
  <c r="D84" i="16" s="1"/>
  <c r="E86" i="16"/>
  <c r="E84" i="16" s="1"/>
  <c r="F86" i="16"/>
  <c r="F84" i="16" s="1"/>
  <c r="C86" i="16"/>
  <c r="C84" i="16" s="1"/>
  <c r="G80" i="16"/>
  <c r="G81" i="16"/>
  <c r="G82" i="16"/>
  <c r="G83" i="16"/>
  <c r="G78" i="16"/>
  <c r="D79" i="16"/>
  <c r="D77" i="16" s="1"/>
  <c r="D93" i="16" s="1"/>
  <c r="E79" i="16"/>
  <c r="E77" i="16" s="1"/>
  <c r="F79" i="16"/>
  <c r="G79" i="16" s="1"/>
  <c r="C79" i="16"/>
  <c r="C77" i="16" s="1"/>
  <c r="G67" i="16"/>
  <c r="G69" i="16"/>
  <c r="G70" i="16"/>
  <c r="G71" i="16"/>
  <c r="G72" i="16"/>
  <c r="G73" i="16"/>
  <c r="G74" i="16"/>
  <c r="C66" i="16"/>
  <c r="C65" i="16" s="1"/>
  <c r="E66" i="16"/>
  <c r="E65" i="16" s="1"/>
  <c r="F66" i="16"/>
  <c r="G58" i="16"/>
  <c r="G59" i="16"/>
  <c r="G60" i="16"/>
  <c r="G61" i="16"/>
  <c r="G62" i="16"/>
  <c r="G63" i="16"/>
  <c r="G64" i="16"/>
  <c r="G57" i="16"/>
  <c r="E56" i="16"/>
  <c r="F56" i="16"/>
  <c r="C56" i="16"/>
  <c r="H42" i="16"/>
  <c r="G31" i="16"/>
  <c r="H31" i="16"/>
  <c r="G32" i="16"/>
  <c r="H32" i="16"/>
  <c r="G33" i="16"/>
  <c r="H33" i="16"/>
  <c r="G34" i="16"/>
  <c r="G35" i="16"/>
  <c r="H35" i="16"/>
  <c r="G36" i="16"/>
  <c r="G37" i="16"/>
  <c r="H37" i="16"/>
  <c r="G39" i="16"/>
  <c r="G40" i="16"/>
  <c r="G41" i="16"/>
  <c r="G43" i="16"/>
  <c r="H44" i="16"/>
  <c r="G45" i="16"/>
  <c r="G46" i="16"/>
  <c r="G47" i="16"/>
  <c r="G48" i="16"/>
  <c r="H48" i="16"/>
  <c r="G49" i="16"/>
  <c r="G50" i="16"/>
  <c r="G51" i="16"/>
  <c r="H51" i="16"/>
  <c r="G53" i="16"/>
  <c r="H53" i="16"/>
  <c r="E38" i="16"/>
  <c r="E29" i="16" s="1"/>
  <c r="F38" i="16"/>
  <c r="C38" i="16"/>
  <c r="C29" i="16" s="1"/>
  <c r="F29" i="16"/>
  <c r="G25" i="16"/>
  <c r="G26" i="16"/>
  <c r="G27" i="16"/>
  <c r="G28" i="16"/>
  <c r="G24" i="16"/>
  <c r="E23" i="16"/>
  <c r="F23" i="16"/>
  <c r="G16" i="16"/>
  <c r="H16" i="16"/>
  <c r="G17" i="16"/>
  <c r="G18" i="16"/>
  <c r="G19" i="16"/>
  <c r="G20" i="16"/>
  <c r="G21" i="16"/>
  <c r="G22" i="16"/>
  <c r="G15" i="16"/>
  <c r="G10" i="16"/>
  <c r="H10" i="16"/>
  <c r="G11" i="16"/>
  <c r="G12" i="16"/>
  <c r="G13" i="16"/>
  <c r="E14" i="16"/>
  <c r="F14" i="16"/>
  <c r="C14" i="16"/>
  <c r="C8" i="16" s="1"/>
  <c r="I60" i="14"/>
  <c r="K54" i="14"/>
  <c r="H20" i="15"/>
  <c r="F71" i="15"/>
  <c r="H71" i="15" s="1"/>
  <c r="F64" i="15"/>
  <c r="H36" i="14" s="1"/>
  <c r="J36" i="14" s="1"/>
  <c r="F36" i="14"/>
  <c r="F21" i="15"/>
  <c r="G21" i="15"/>
  <c r="D21" i="15"/>
  <c r="I9" i="15"/>
  <c r="I10" i="15"/>
  <c r="H12" i="15"/>
  <c r="I12" i="15"/>
  <c r="H13" i="15"/>
  <c r="H14" i="15"/>
  <c r="H15" i="15"/>
  <c r="H16" i="15"/>
  <c r="H17" i="15"/>
  <c r="H18" i="15"/>
  <c r="H19" i="15"/>
  <c r="H22" i="15"/>
  <c r="H23" i="15"/>
  <c r="H24" i="15"/>
  <c r="H25" i="15"/>
  <c r="I25" i="15"/>
  <c r="H27" i="15"/>
  <c r="I27" i="15"/>
  <c r="H28" i="15"/>
  <c r="H30" i="15"/>
  <c r="I30" i="15"/>
  <c r="H31" i="15"/>
  <c r="I31" i="15"/>
  <c r="H32" i="15"/>
  <c r="I32" i="15"/>
  <c r="H33" i="15"/>
  <c r="I33" i="15"/>
  <c r="H34" i="15"/>
  <c r="I34" i="15"/>
  <c r="H49" i="15"/>
  <c r="I49" i="15"/>
  <c r="H50" i="15"/>
  <c r="H51" i="15"/>
  <c r="H52" i="15"/>
  <c r="H53" i="15"/>
  <c r="H54" i="15"/>
  <c r="H55" i="15"/>
  <c r="I55" i="15"/>
  <c r="H56" i="15"/>
  <c r="H57" i="15"/>
  <c r="H58" i="15"/>
  <c r="H59" i="15"/>
  <c r="H60" i="15"/>
  <c r="H61" i="15"/>
  <c r="H62" i="15"/>
  <c r="H63" i="15"/>
  <c r="H65" i="15"/>
  <c r="H66" i="15"/>
  <c r="H67" i="15"/>
  <c r="H68" i="15"/>
  <c r="H69" i="15"/>
  <c r="H70" i="15"/>
  <c r="H72" i="15"/>
  <c r="H73" i="15"/>
  <c r="H74" i="15"/>
  <c r="F11" i="15"/>
  <c r="G11" i="15"/>
  <c r="D11" i="15"/>
  <c r="F8" i="15"/>
  <c r="G8" i="15"/>
  <c r="D8" i="15"/>
  <c r="G66" i="16" l="1"/>
  <c r="C93" i="16"/>
  <c r="F65" i="14" s="1"/>
  <c r="E8" i="16"/>
  <c r="E54" i="16" s="1"/>
  <c r="H63" i="14" s="1"/>
  <c r="D94" i="16"/>
  <c r="E93" i="16"/>
  <c r="H65" i="14" s="1"/>
  <c r="G84" i="16"/>
  <c r="F77" i="16"/>
  <c r="G38" i="16"/>
  <c r="F65" i="16"/>
  <c r="G65" i="16" s="1"/>
  <c r="G86" i="16"/>
  <c r="E75" i="16"/>
  <c r="H64" i="14" s="1"/>
  <c r="G56" i="16"/>
  <c r="K81" i="14"/>
  <c r="F8" i="16"/>
  <c r="G23" i="16"/>
  <c r="H23" i="16"/>
  <c r="F32" i="14"/>
  <c r="F37" i="14"/>
  <c r="F44" i="14" s="1"/>
  <c r="J35" i="14"/>
  <c r="K35" i="14"/>
  <c r="K30" i="14"/>
  <c r="H32" i="14"/>
  <c r="J32" i="14" s="1"/>
  <c r="H37" i="14"/>
  <c r="H44" i="14" s="1"/>
  <c r="J44" i="14" s="1"/>
  <c r="K62" i="14"/>
  <c r="J84" i="14"/>
  <c r="H29" i="16"/>
  <c r="J76" i="14"/>
  <c r="K84" i="14"/>
  <c r="K76" i="14"/>
  <c r="J81" i="14"/>
  <c r="K60" i="14"/>
  <c r="I21" i="15"/>
  <c r="I11" i="15"/>
  <c r="H8" i="15"/>
  <c r="C75" i="16"/>
  <c r="F64" i="14" s="1"/>
  <c r="H14" i="16"/>
  <c r="H21" i="15"/>
  <c r="J62" i="14"/>
  <c r="G68" i="16"/>
  <c r="G30" i="16"/>
  <c r="H30" i="16"/>
  <c r="G14" i="16"/>
  <c r="J49" i="14"/>
  <c r="I71" i="14"/>
  <c r="J60" i="14"/>
  <c r="F7" i="15"/>
  <c r="H64" i="15"/>
  <c r="H11" i="15"/>
  <c r="G7" i="15"/>
  <c r="I8" i="15"/>
  <c r="D7" i="15"/>
  <c r="H7" i="15" l="1"/>
  <c r="F75" i="16"/>
  <c r="G75" i="16" s="1"/>
  <c r="H8" i="16"/>
  <c r="G77" i="16"/>
  <c r="F93" i="16"/>
  <c r="G8" i="16"/>
  <c r="J37" i="14"/>
  <c r="K32" i="14"/>
  <c r="F66" i="14"/>
  <c r="C94" i="16"/>
  <c r="C96" i="16" s="1"/>
  <c r="E94" i="16"/>
  <c r="F54" i="16"/>
  <c r="G54" i="16" s="1"/>
  <c r="H54" i="16" s="1"/>
  <c r="G29" i="16"/>
  <c r="I7" i="15"/>
  <c r="I70" i="14"/>
  <c r="I65" i="14" l="1"/>
  <c r="J65" i="14" s="1"/>
  <c r="G93" i="16"/>
  <c r="I63" i="14"/>
  <c r="K63" i="14" s="1"/>
  <c r="F96" i="16"/>
  <c r="J64" i="14"/>
  <c r="J63" i="14" l="1"/>
  <c r="I66" i="14"/>
  <c r="G94" i="16"/>
  <c r="H96" i="16"/>
  <c r="G96" i="16"/>
  <c r="G68" i="14"/>
  <c r="I68" i="14"/>
  <c r="J66" i="14" l="1"/>
  <c r="K66" i="14"/>
  <c r="J68" i="14"/>
  <c r="G7" i="17"/>
  <c r="I29" i="15"/>
  <c r="H26" i="15"/>
  <c r="H29" i="15"/>
</calcChain>
</file>

<file path=xl/comments1.xml><?xml version="1.0" encoding="utf-8"?>
<comments xmlns="http://schemas.openxmlformats.org/spreadsheetml/2006/main">
  <authors>
    <author>Автор</author>
  </authors>
  <commentLis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зміни до фін.плану
3-4 кв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зміни до фін.плану
3-4 кв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зміни до фін.плану
3-4 кв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зміни до фін.плану
3-4 кв
</t>
        </r>
      </text>
    </comment>
  </commentList>
</comments>
</file>

<file path=xl/sharedStrings.xml><?xml version="1.0" encoding="utf-8"?>
<sst xmlns="http://schemas.openxmlformats.org/spreadsheetml/2006/main" count="432" uniqueCount="322">
  <si>
    <t xml:space="preserve">Телефон </t>
  </si>
  <si>
    <t xml:space="preserve">Прізвище та ініціали керівника  </t>
  </si>
  <si>
    <t xml:space="preserve">Підприємство  </t>
  </si>
  <si>
    <t xml:space="preserve">Організаційно-правова форма </t>
  </si>
  <si>
    <t xml:space="preserve">Вид економічної діяльності    </t>
  </si>
  <si>
    <t xml:space="preserve">Галузь     </t>
  </si>
  <si>
    <t>Територія</t>
  </si>
  <si>
    <t>Форма власності</t>
  </si>
  <si>
    <t>Інші операційні витрати</t>
  </si>
  <si>
    <t>(підпис)</t>
  </si>
  <si>
    <t>Середньооблікова кількість штатних працівників</t>
  </si>
  <si>
    <t>(ініціали, прізвище)</t>
  </si>
  <si>
    <t>Стандарти звітності П(с)БОУ</t>
  </si>
  <si>
    <t>Стандарти звітності МСФЗ</t>
  </si>
  <si>
    <t>Основні фінансові показники</t>
  </si>
  <si>
    <t>Капітальні інвестиції</t>
  </si>
  <si>
    <t>Найменування показника</t>
  </si>
  <si>
    <t>Валовий прибуток/збиток</t>
  </si>
  <si>
    <t>Чистий рух коштів від операційної діяльності</t>
  </si>
  <si>
    <t>Чистий фінансовий результат</t>
  </si>
  <si>
    <t>Одиниця виміру, тис. грн</t>
  </si>
  <si>
    <t xml:space="preserve">Прибуток </t>
  </si>
  <si>
    <t>Збиток</t>
  </si>
  <si>
    <t xml:space="preserve">Місце знаходження  </t>
  </si>
  <si>
    <t xml:space="preserve"> (посада)</t>
  </si>
  <si>
    <t>Інші доходи</t>
  </si>
  <si>
    <t>Податок на додану вартість, що підлягає сплаті до бюджету за підсумками звітного періоду</t>
  </si>
  <si>
    <t>Податок на доходів фізичних осіб</t>
  </si>
  <si>
    <t>Земельний податок</t>
  </si>
  <si>
    <t>Екологічний податок</t>
  </si>
  <si>
    <t>Військовий збір</t>
  </si>
  <si>
    <t>Єдиний внесок на загальнообовязкове державне соціальне страхування</t>
  </si>
  <si>
    <t>Адміністративні витрати</t>
  </si>
  <si>
    <t>Витрати на збут</t>
  </si>
  <si>
    <t xml:space="preserve">Інші операційні доходи </t>
  </si>
  <si>
    <t>Фінансовий результат від операційної діяльності</t>
  </si>
  <si>
    <t>Інші фінансові доходи</t>
  </si>
  <si>
    <t>Фінансові витрати</t>
  </si>
  <si>
    <t>Фінансовий результат до оподаткування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</si>
  <si>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</si>
  <si>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Код рядка</t>
  </si>
  <si>
    <t>I.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</si>
  <si>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</si>
  <si>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</si>
  <si>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Дохід від участі в капіталі</t>
  </si>
  <si>
    <t>Втрати від участі в капіталі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</si>
  <si>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</si>
  <si>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</si>
  <si>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</si>
  <si>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</si>
  <si>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Усього виплат на користь держави</t>
  </si>
  <si>
    <t>III. Рух грошових коштів</t>
  </si>
  <si>
    <t>Чистий рух коштів від фінансової діяльності</t>
  </si>
  <si>
    <t>Залишок коштів на початок періоду</t>
  </si>
  <si>
    <t>Залишок коштів на кінець періоду</t>
  </si>
  <si>
    <t>IV. Капітальні інвестиції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</si>
  <si>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</si>
  <si>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</si>
  <si>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</si>
  <si>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</si>
  <si>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</si>
  <si>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</si>
  <si>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</si>
  <si>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</si>
  <si>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</t>
  </si>
  <si>
    <t>Усього зобов'язання і забезпечення</t>
  </si>
  <si>
    <t>У тому числі державні гранти і субсидії</t>
  </si>
  <si>
    <t>У тому числі фінансові запозичення</t>
  </si>
  <si>
    <t>Власний капітал</t>
  </si>
  <si>
    <t>Керівник</t>
  </si>
  <si>
    <t>Адміністративно-управлінський персонал</t>
  </si>
  <si>
    <t>Лікарі</t>
  </si>
  <si>
    <t>Середній медичний персонал</t>
  </si>
  <si>
    <t>Молодший медичний персонал</t>
  </si>
  <si>
    <t xml:space="preserve">Спеціалісти  </t>
  </si>
  <si>
    <t>Педагоги</t>
  </si>
  <si>
    <t>Інший персонал</t>
  </si>
  <si>
    <t>Працівники, що працюють за цивільно-правовими договорами</t>
  </si>
  <si>
    <t>Фонд оплати праці, у т.ч.:</t>
  </si>
  <si>
    <t>Середньомісячні витрати на оплату праці одного працівника, у т.ч.:</t>
  </si>
  <si>
    <t>Заборгованість за заробітною платою, у т.ч.:</t>
  </si>
  <si>
    <t xml:space="preserve">до Порядку 2 складання, затвердження    
та контролю виконання фінансового планів закладів  охорони здоров'я, що належать до спільної   комунальної власності територіальних громад   Вінницької області та діють в організаційно-правовій   формі комунальних некомерційних підприємств   
</t>
  </si>
  <si>
    <t xml:space="preserve">Інші витрати </t>
  </si>
  <si>
    <t>Чистий рух коштів від інвестиційної діяльності</t>
  </si>
  <si>
    <t xml:space="preserve"> Рентабельність активів
 ( чистий фіннасовий результат/вартість активів)</t>
  </si>
  <si>
    <t xml:space="preserve">  Рентабельність діяльності
 (чистий фінансовий результат/чистий дохід від реалізації продукції) </t>
  </si>
  <si>
    <t>Рентабельність власного капіталу (чистий фінансовий результат/власний капітал)</t>
  </si>
  <si>
    <t>Коефіцієнт фінансової стійкості власний капітал/довгострокові зобовязання+поточні зобовязання)</t>
  </si>
  <si>
    <t>Минулий рік</t>
  </si>
  <si>
    <t>Поточний рік</t>
  </si>
  <si>
    <t xml:space="preserve">Факт з наростаючим підсумком
з початку року
</t>
  </si>
  <si>
    <t>план</t>
  </si>
  <si>
    <t>факт</t>
  </si>
  <si>
    <t>відхилення, +/–</t>
  </si>
  <si>
    <t>виконання, %</t>
  </si>
  <si>
    <t xml:space="preserve">Звітний період </t>
  </si>
  <si>
    <t>Рік</t>
  </si>
  <si>
    <t>Коди</t>
  </si>
  <si>
    <t>за ЄДРПОУ</t>
  </si>
  <si>
    <t>за КОПФГ</t>
  </si>
  <si>
    <t>за КОАТУУ</t>
  </si>
  <si>
    <t>за СПОДУ</t>
  </si>
  <si>
    <t>за ЗКГНГ</t>
  </si>
  <si>
    <t>за КВЕД</t>
  </si>
  <si>
    <t>Додаток  2.2</t>
  </si>
  <si>
    <t>Керівник________________________________</t>
  </si>
  <si>
    <t>_________________________</t>
  </si>
  <si>
    <t>____________</t>
  </si>
  <si>
    <t>Таблиця 1</t>
  </si>
  <si>
    <t>Розшифровка №1 до розділу І "Формування фінансових результатів"</t>
  </si>
  <si>
    <t>тис.грн</t>
  </si>
  <si>
    <t>№з/п</t>
  </si>
  <si>
    <t xml:space="preserve">Код рядка </t>
  </si>
  <si>
    <t>Чистий дохід від реалізації продукції (товарів, робіт, послуг), усього, у тому числі:</t>
  </si>
  <si>
    <t xml:space="preserve"> Дохід від плати за послуги згідно ЗУ "Про державні фінансові гарантії медичного обслуговування населення"</t>
  </si>
  <si>
    <t>Дохід від плати за послуги згідно з основною діяльністю</t>
  </si>
  <si>
    <t>Інші операційні доходи, усього, у тому числі:</t>
  </si>
  <si>
    <t>благодійна допомога</t>
  </si>
  <si>
    <t>дохід від надання майна в оренду</t>
  </si>
  <si>
    <t>дохід  від компенсації за комунальні  платежі від орендаря</t>
  </si>
  <si>
    <t>дохід від реалізації майна</t>
  </si>
  <si>
    <t>дохід від страхових компаній</t>
  </si>
  <si>
    <t>централізовані закупівлі МОЗ</t>
  </si>
  <si>
    <t>………………………</t>
  </si>
  <si>
    <t>Інші доходи, усього, у тому числі:</t>
  </si>
  <si>
    <t xml:space="preserve"> відсотки за залишком коштів на рахунках банку</t>
  </si>
  <si>
    <t xml:space="preserve"> дохід від амортизації</t>
  </si>
  <si>
    <t>Собівартість реалізованої продукції (товарів, робіт, послуг):</t>
  </si>
  <si>
    <t>Витрати на сировину та основні матеріали</t>
  </si>
  <si>
    <t>Витрати на паливо</t>
  </si>
  <si>
    <t>Витрати на комунальні послуги та енергоносії</t>
  </si>
  <si>
    <t>Витрати на оплату праці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</si>
  <si>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</si>
  <si>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</si>
  <si>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</si>
  <si>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Адміністративні витрати, у тому числі:</t>
  </si>
  <si>
    <t>витрати повязані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</si>
  <si>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</si>
  <si>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</si>
  <si>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</si>
  <si>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</si>
  <si>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</si>
  <si>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зв'язок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</si>
  <si>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</si>
  <si>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загальногосподарського персоналу</t>
  </si>
  <si>
    <t>витрати на страхування майна загальногосподарського призначення</t>
  </si>
  <si>
    <t>організаційно-технічні послуги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</si>
  <si>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</si>
  <si>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</si>
  <si>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</si>
  <si>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</si>
  <si>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>витрати на підвищення кваліфікації та перепідготовку кадрів</t>
  </si>
  <si>
    <t>витрати на утримання основних фондів, інших необоротних активів загальногосподарського використання, у тому числі:</t>
  </si>
  <si>
    <t>витрати на поліпшення основних фондів</t>
  </si>
  <si>
    <t>Інші операційні витрати, в т.ч:</t>
  </si>
  <si>
    <t xml:space="preserve"> плата за розрахунково-касове обслуговування та інші послуги банків</t>
  </si>
  <si>
    <t>нетипові операційні витрати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</si>
  <si>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</si>
  <si>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</si>
  <si>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</si>
  <si>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витрати(розшифрувати)</t>
  </si>
  <si>
    <t>_____________________________</t>
  </si>
  <si>
    <t xml:space="preserve">                   (підпис)</t>
  </si>
  <si>
    <t xml:space="preserve">         (ініціали, прізвище)    </t>
  </si>
  <si>
    <t>Розшифровка до розділу  ІІІ "Рух грошових коштів"</t>
  </si>
  <si>
    <t>тис. грн</t>
  </si>
  <si>
    <t>І. 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</si>
  <si>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</si>
  <si>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</si>
  <si>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</si>
  <si>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</si>
  <si>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>Цільове фінансування, у тому числі:</t>
  </si>
  <si>
    <t>на виконання заходів обласної програми</t>
  </si>
  <si>
    <t>на комунальні послуги та енергоносії</t>
  </si>
  <si>
    <t>субвенції, дотації</t>
  </si>
  <si>
    <t>Надходження авансів від покупців і замовників</t>
  </si>
  <si>
    <t>Отримання коштів за короткостроковими зобов’язаннями, у тому числі:</t>
  </si>
  <si>
    <t>кредити</t>
  </si>
  <si>
    <t>позики</t>
  </si>
  <si>
    <t>облігації</t>
  </si>
  <si>
    <t>Інші надходження,  у тому числі:</t>
  </si>
  <si>
    <t>реалізація майна</t>
  </si>
  <si>
    <t>орендна плата</t>
  </si>
  <si>
    <t>благодійні внески</t>
  </si>
  <si>
    <t>лікарняні</t>
  </si>
  <si>
    <t>Витрачання грошових коштів від операційної діяльності</t>
  </si>
  <si>
    <t>Розрахунки за продукцію (товари, роботи та послуги) в т.ч:</t>
  </si>
  <si>
    <t xml:space="preserve"> розрахунки за предмети, матеріали, обладнання та інвентар</t>
  </si>
  <si>
    <t>розрахунки за медикаменти та перевязувальні матеріали</t>
  </si>
  <si>
    <t>розрахунки за продукти харчування</t>
  </si>
  <si>
    <t>розрахунки за послуги</t>
  </si>
  <si>
    <t>розрахунки за послуги розрахунки за комунальні послуги та енергоносії</t>
  </si>
  <si>
    <t xml:space="preserve">інші платежі </t>
  </si>
  <si>
    <t>Повернення коштів за короткостроковими зобов’язаннями,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</si>
  <si>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</si>
  <si>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вартість, що підлягає сплаті до бюджету за підсумками звітного періоду</t>
  </si>
  <si>
    <t>податок на доходів фізичних осіб</t>
  </si>
  <si>
    <t>земельний податок</t>
  </si>
  <si>
    <t>екологічний податок</t>
  </si>
  <si>
    <t>військовий збір</t>
  </si>
  <si>
    <t>єдиний внесок на загальнообовязкове державне соціальне страхування</t>
  </si>
  <si>
    <t>Повернення коштів до бюджету</t>
  </si>
  <si>
    <t>II. 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</si>
  <si>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</si>
  <si>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</si>
  <si>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>надходження від продажу акцій та облігацій</t>
  </si>
  <si>
    <t>надходження від реалізації необоротних активів</t>
  </si>
  <si>
    <t>надходження від отриманих відсотків</t>
  </si>
  <si>
    <t>надходження дивідендів</t>
  </si>
  <si>
    <t>надходження від деривативів</t>
  </si>
  <si>
    <t>Інші надходження (розшифрувати)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</si>
  <si>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</si>
  <si>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</si>
  <si>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>витрачання на придбання акцій та облігацій</t>
  </si>
  <si>
    <t>Витрачання на придбання необоротних активів, у тому числі:</t>
  </si>
  <si>
    <t>придбання (створення) основних засобів (розшифрувати)</t>
  </si>
  <si>
    <t>капітальне будівництво (розшифрувати)</t>
  </si>
  <si>
    <t>придбання (створення) нематеріальних активів (розшифрувати)</t>
  </si>
  <si>
    <t>інші необоротні активи (розшифрувати)</t>
  </si>
  <si>
    <t>Виплати за деривативами</t>
  </si>
  <si>
    <t>Інші платежі (розшифрувати)</t>
  </si>
  <si>
    <t>III. Рух коштів у результаті фінансової діяльності</t>
  </si>
  <si>
    <t>Надходження грошових коштів від фінансової діяльності</t>
  </si>
  <si>
    <t>Надходження від власного капіталу</t>
  </si>
  <si>
    <t>Отримання коштів за довгостроковими зобов’язаннями,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</si>
  <si>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</si>
  <si>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</si>
  <si>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зобов’язаннями, у тому числі:</t>
  </si>
  <si>
    <t>Витрачення на сплату відсотків</t>
  </si>
  <si>
    <t>Витрачення на сплату заборгованості з фінансової оренди</t>
  </si>
  <si>
    <t>Чистий рух грошових коштів за звітний період</t>
  </si>
  <si>
    <t>Розшифровка до розділу  IV. "Капітальні інвестиції"</t>
  </si>
  <si>
    <t>Капітальні інвестиції, усього,
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</si>
  <si>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</si>
  <si>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</si>
  <si>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</si>
  <si>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</si>
  <si>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</si>
  <si>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</si>
  <si>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Інші витрати</t>
  </si>
  <si>
    <t>№ з/п</t>
  </si>
  <si>
    <t>Залучення кредитних коштів</t>
  </si>
  <si>
    <t>Бюджетне фінансування</t>
  </si>
  <si>
    <t>Усього</t>
  </si>
  <si>
    <t>Капітальний ремонт, усього, у т.ч.:</t>
  </si>
  <si>
    <t>Інші витрати, усього, у т.ч.:</t>
  </si>
  <si>
    <t>(посада)</t>
  </si>
  <si>
    <t>Таблиця 2</t>
  </si>
  <si>
    <t>Таблиця 3</t>
  </si>
  <si>
    <t>Таблиця 4</t>
  </si>
  <si>
    <t>Прийнято____________________________________</t>
  </si>
  <si>
    <t>___________________</t>
  </si>
  <si>
    <t>________________</t>
  </si>
  <si>
    <t>(дата)</t>
  </si>
  <si>
    <t>V. Коефіцієнтний аналіз</t>
  </si>
  <si>
    <t>VІ. Звіт про фінансовий стан</t>
  </si>
  <si>
    <t>VІI. Дані про персонал та оплата праці</t>
  </si>
  <si>
    <t>ДОХОДИ  (Усього)</t>
  </si>
  <si>
    <t xml:space="preserve"> цільове фінансування (обласний бюджет та інші субвенції)</t>
  </si>
  <si>
    <t>дохід від залишків запасів з попередніх періодів</t>
  </si>
  <si>
    <t>інші доходи (розшифрувати)</t>
  </si>
  <si>
    <t>ВИТРАТИ (Усього)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</si>
  <si>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</si>
  <si>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</si>
  <si>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</si>
  <si>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інші адміністративні витрати (розшифрувати)</t>
  </si>
  <si>
    <t>програма медичних гарантій</t>
  </si>
  <si>
    <t>платні послуги, страхові виплати</t>
  </si>
  <si>
    <t>розрахунки з оплати праці</t>
  </si>
  <si>
    <t>Розшифровка до розділу IV "Капітальні інвестиції за джерелами надходження" на  _____   рік</t>
  </si>
  <si>
    <t>тис.грн.</t>
  </si>
  <si>
    <t>Найменування обєкта</t>
  </si>
  <si>
    <t>Капітальне будівництво, усього, у т.ч.</t>
  </si>
  <si>
    <t>Придбання (виготовлення) основних засобів, усього, у т.ч.</t>
  </si>
  <si>
    <t>Придбання (виготовлення) інших необоротних матеріальних активів, усього, у т.ч.</t>
  </si>
  <si>
    <t>Придбання (створення) нематеріальних активів, усього, у т.ч.</t>
  </si>
  <si>
    <t>Модернізація, модифікація (добудова, дообладнання, реконструкція) основних засобів, усього, у т.ч.</t>
  </si>
  <si>
    <t>Керівник___________</t>
  </si>
  <si>
    <t>від-хилення, +/–</t>
  </si>
  <si>
    <t>вико-нання,</t>
  </si>
  <si>
    <t>%</t>
  </si>
  <si>
    <t>………………………………</t>
  </si>
  <si>
    <t>надходження з обласного бюджету</t>
  </si>
  <si>
    <t xml:space="preserve">
Середня кількість працівників (штатних працівників, зовнішніх сумісників та працівників, що працюють за цивільно - правовими договорами), у т.ч.:</t>
  </si>
  <si>
    <t>% банку на залишки коштів на розрахунковому рахунку</t>
  </si>
  <si>
    <t>інші податки, збори та платежі(розшифрувати)(профвнески)</t>
  </si>
  <si>
    <t>Комунальне некомерційне підприємство "Вінницький обласний медичний центр реабілітації дітей Вінницької обласної Ради"</t>
  </si>
  <si>
    <t>комунальне підприємство</t>
  </si>
  <si>
    <t>86.22</t>
  </si>
  <si>
    <t>м. Вінниця вул. Нагірна 17</t>
  </si>
  <si>
    <t>Мовчан  Лариса Володимирівна</t>
  </si>
  <si>
    <t xml:space="preserve">   </t>
  </si>
  <si>
    <t>Лікарняні листи за рахунок ФССз ТВП</t>
  </si>
  <si>
    <t xml:space="preserve">інші операційні витрати (розшифрувати)(ремонт та т/о обладнання)  </t>
  </si>
  <si>
    <t>Нарахування амортизації</t>
  </si>
  <si>
    <t>Власні кошти НСЗУ</t>
  </si>
  <si>
    <t>Інші джерела  (благодійна допомога, централізоване постачання ))</t>
  </si>
  <si>
    <t>ІІ. Розрахунки з бюджетом</t>
  </si>
  <si>
    <t xml:space="preserve"> </t>
  </si>
  <si>
    <t>Інші податки, збори та платежі(розшифрувати)(профвнески)</t>
  </si>
  <si>
    <t>послуги з охорони об'єкта</t>
  </si>
  <si>
    <t>Підйомник б/в</t>
  </si>
  <si>
    <t>Інші витрати (навчання з охорони праці, цивільного захисту, публічних закупівель)</t>
  </si>
  <si>
    <t>Вінницька область</t>
  </si>
  <si>
    <t>Вінницька обласна Рада</t>
  </si>
  <si>
    <t>Охорона здоров'я</t>
  </si>
  <si>
    <t>Спеціалізована медична практика</t>
  </si>
  <si>
    <t>І-й кв. 2025 рік</t>
  </si>
  <si>
    <t>Інші витрачання (страхув.пожежн.дружини, допомога ТВП, відрядження)</t>
  </si>
  <si>
    <t>Стіл з шухлядами</t>
  </si>
  <si>
    <t>Стіл-трапеція</t>
  </si>
  <si>
    <t xml:space="preserve">Ноутбук Lenovo V130-15  </t>
  </si>
  <si>
    <t>Снігоприбирач</t>
  </si>
  <si>
    <t>М'ясорубка  LIBERTON</t>
  </si>
  <si>
    <t>М'ясорубка  MOULINEX</t>
  </si>
  <si>
    <t>)</t>
  </si>
  <si>
    <t>ЗВІТ
  про виконання фінансового плану
 за _____І-й квартал_ 2026 року________</t>
  </si>
  <si>
    <t>,</t>
  </si>
  <si>
    <t>відрядження</t>
  </si>
  <si>
    <t>навчання з охорони праці,техніки безпеки</t>
  </si>
  <si>
    <t>допомога з ТВП</t>
  </si>
  <si>
    <t>послуги з жестової мови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</si>
</sst>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164" formatCode="_ * #,##0.00_)\ _₽_ ;_ * \(#,##0.00\)\ _₽_ ;_ * &quot;-&quot;??_)\ _₽_ ;_ @_ "/>
    <numFmt numFmtId="165" formatCode="_-* #,##0.00_₴_-;\-* #,##0.00_₴_-;_-* &quot;-&quot;??_₴_-;_-@_-"/>
    <numFmt numFmtId="166" formatCode="_-* #,##0.00\ _г_р_н_._-;\-* #,##0.00\ _г_р_н_._-;_-* &quot;-&quot;??\ _г_р_н_._-;_-@_-"/>
    <numFmt numFmtId="167" formatCode="#,##0&quot;р.&quot;;[Red]\-#,##0&quot;р.&quot;"/>
    <numFmt numFmtId="168" formatCode="#,##0.00&quot;р.&quot;;\-#,##0.00&quot;р.&quot;"/>
    <numFmt numFmtId="169" formatCode="_-* #,##0.00_р_._-;\-* #,##0.00_р_._-;_-* &quot;-&quot;??_р_._-;_-@_-"/>
    <numFmt numFmtId="170" formatCode="0.0"/>
    <numFmt numFmtId="171" formatCode="#,##0.0"/>
    <numFmt numFmtId="172" formatCode="###\ ##0.000"/>
    <numFmt numFmtId="173" formatCode="_(&quot;$&quot;* #,##0.00_);_(&quot;$&quot;* \(#,##0.00\);_(&quot;$&quot;* &quot;-&quot;??_);_(@_)"/>
    <numFmt numFmtId="174" formatCode="_(* #,##0_);_(* \(#,##0\);_(* &quot;-&quot;_);_(@_)"/>
    <numFmt numFmtId="175" formatCode="_(* #,##0.00_);_(* \(#,##0.00\);_(* &quot;-&quot;??_);_(@_)"/>
    <numFmt numFmtId="176" formatCode="#,##0.0_ ;[Red]\-#,##0.0\ "/>
    <numFmt numFmtId="177" formatCode="0.0;\(0.0\);\ ;\-"/>
    <numFmt numFmtId="178" formatCode="#,##0.0_р_.;\(#,##0.0\)_р_."/>
    <numFmt numFmtId="179" formatCode="#,##0.0_ ;\-#,##0.0\ "/>
    <numFmt numFmtId="180" formatCode="_ * #,##0.0_)\ _₽_ ;_ * \(#,##0.0\)\ _₽_ ;_ * &quot;-&quot;?_)\ _₽_ ;_ @_ "/>
    <numFmt numFmtId="181" formatCode="_(* #,##0.0_);_(* \(#,##0.0\);_(* &quot;-&quot;_);_(@_)"/>
    <numFmt numFmtId="182" formatCode="#,##0.0_);\(#,##0.0\)"/>
    <numFmt numFmtId="183" formatCode="0.00_);\(0.00\)"/>
    <numFmt numFmtId="184" formatCode="#,##0.00_);\(#,##0.00\)"/>
    <numFmt numFmtId="185" formatCode="#,##0.000"/>
    <numFmt numFmtId="186" formatCode="0.00;\(0.00\);\ ;\-"/>
    <numFmt numFmtId="187" formatCode="#,##0.00_р_.;\(#,##0.00\)_р_."/>
    <numFmt numFmtId="188" formatCode="_(* #,##0.00_);_(* \(#,##0.00\);_(* &quot;-&quot;_);_(@_)"/>
    <numFmt numFmtId="189" formatCode="0.000"/>
    <numFmt numFmtId="190" formatCode="#,##0.000_);\(#,##0.000\)"/>
  </numFmts>
  <fonts count="10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sz val="11"/>
      <color theme="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4"/>
      <color theme="1"/>
      <name val="Times New Roman"/>
      <family val="1"/>
      <charset val="204"/>
    </font>
    <font>
      <b/>
      <sz val="13.5"/>
      <name val="Times New Roman"/>
      <family val="1"/>
      <charset val="204"/>
    </font>
    <font>
      <sz val="11"/>
      <name val="Calibri"/>
      <family val="2"/>
      <scheme val="minor"/>
    </font>
    <font>
      <sz val="12.5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53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7" fillId="2" borderId="0" applyNumberFormat="0" applyBorder="0" applyAlignment="0" applyProtection="0"/>
    <xf numFmtId="0" fontId="1" fillId="2" borderId="0" applyNumberFormat="0" applyBorder="0" applyAlignment="0" applyProtection="0"/>
    <xf numFmtId="0" fontId="27" fillId="3" borderId="0" applyNumberFormat="0" applyBorder="0" applyAlignment="0" applyProtection="0"/>
    <xf numFmtId="0" fontId="1" fillId="3" borderId="0" applyNumberFormat="0" applyBorder="0" applyAlignment="0" applyProtection="0"/>
    <xf numFmtId="0" fontId="27" fillId="4" borderId="0" applyNumberFormat="0" applyBorder="0" applyAlignment="0" applyProtection="0"/>
    <xf numFmtId="0" fontId="1" fillId="4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6" borderId="0" applyNumberFormat="0" applyBorder="0" applyAlignment="0" applyProtection="0"/>
    <xf numFmtId="0" fontId="1" fillId="6" borderId="0" applyNumberFormat="0" applyBorder="0" applyAlignment="0" applyProtection="0"/>
    <xf numFmtId="0" fontId="27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9" borderId="0" applyNumberFormat="0" applyBorder="0" applyAlignment="0" applyProtection="0"/>
    <xf numFmtId="0" fontId="1" fillId="9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5" borderId="0" applyNumberFormat="0" applyBorder="0" applyAlignment="0" applyProtection="0"/>
    <xf numFmtId="0" fontId="1" fillId="5" borderId="0" applyNumberFormat="0" applyBorder="0" applyAlignment="0" applyProtection="0"/>
    <xf numFmtId="0" fontId="27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8" fillId="12" borderId="0" applyNumberFormat="0" applyBorder="0" applyAlignment="0" applyProtection="0"/>
    <xf numFmtId="0" fontId="10" fillId="12" borderId="0" applyNumberFormat="0" applyBorder="0" applyAlignment="0" applyProtection="0"/>
    <xf numFmtId="0" fontId="28" fillId="9" borderId="0" applyNumberFormat="0" applyBorder="0" applyAlignment="0" applyProtection="0"/>
    <xf numFmtId="0" fontId="10" fillId="9" borderId="0" applyNumberFormat="0" applyBorder="0" applyAlignment="0" applyProtection="0"/>
    <xf numFmtId="0" fontId="28" fillId="10" borderId="0" applyNumberFormat="0" applyBorder="0" applyAlignment="0" applyProtection="0"/>
    <xf numFmtId="0" fontId="10" fillId="10" borderId="0" applyNumberFormat="0" applyBorder="0" applyAlignment="0" applyProtection="0"/>
    <xf numFmtId="0" fontId="28" fillId="13" borderId="0" applyNumberFormat="0" applyBorder="0" applyAlignment="0" applyProtection="0"/>
    <xf numFmtId="0" fontId="10" fillId="13" borderId="0" applyNumberFormat="0" applyBorder="0" applyAlignment="0" applyProtection="0"/>
    <xf numFmtId="0" fontId="28" fillId="14" borderId="0" applyNumberFormat="0" applyBorder="0" applyAlignment="0" applyProtection="0"/>
    <xf numFmtId="0" fontId="10" fillId="14" borderId="0" applyNumberFormat="0" applyBorder="0" applyAlignment="0" applyProtection="0"/>
    <xf numFmtId="0" fontId="28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21" fillId="3" borderId="0" applyNumberFormat="0" applyBorder="0" applyAlignment="0" applyProtection="0"/>
    <xf numFmtId="0" fontId="13" fillId="20" borderId="1" applyNumberFormat="0" applyAlignment="0" applyProtection="0"/>
    <xf numFmtId="0" fontId="18" fillId="21" borderId="2" applyNumberFormat="0" applyAlignment="0" applyProtection="0"/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49" fontId="29" fillId="0" borderId="3">
      <alignment horizontal="center" vertical="center"/>
      <protection locked="0"/>
    </xf>
    <xf numFmtId="166" fontId="8" fillId="0" borderId="0" applyFont="0" applyFill="0" applyBorder="0" applyAlignment="0" applyProtection="0"/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49" fontId="8" fillId="0" borderId="3">
      <alignment horizontal="left" vertical="center"/>
      <protection locked="0"/>
    </xf>
    <xf numFmtId="0" fontId="22" fillId="0" borderId="0" applyNumberFormat="0" applyFill="0" applyBorder="0" applyAlignment="0" applyProtection="0"/>
    <xf numFmtId="172" fontId="30" fillId="0" borderId="0" applyAlignment="0">
      <alignment wrapText="1"/>
    </xf>
    <xf numFmtId="0" fontId="25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1" fillId="7" borderId="1" applyNumberFormat="0" applyAlignment="0" applyProtection="0"/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</xf>
    <xf numFmtId="49" fontId="8" fillId="0" borderId="0" applyNumberFormat="0" applyFont="0" applyAlignment="0">
      <alignment vertical="top" wrapText="1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8" fillId="0" borderId="0" applyNumberFormat="0" applyFont="0" applyAlignment="0">
      <alignment vertical="top" wrapText="1"/>
      <protection locked="0"/>
    </xf>
    <xf numFmtId="49" fontId="32" fillId="22" borderId="7">
      <alignment horizontal="left" vertical="center"/>
      <protection locked="0"/>
    </xf>
    <xf numFmtId="49" fontId="32" fillId="22" borderId="7">
      <alignment horizontal="left" vertical="center"/>
    </xf>
    <xf numFmtId="4" fontId="32" fillId="22" borderId="7">
      <alignment horizontal="right" vertical="center"/>
      <protection locked="0"/>
    </xf>
    <xf numFmtId="4" fontId="32" fillId="22" borderId="7">
      <alignment horizontal="right" vertical="center"/>
    </xf>
    <xf numFmtId="4" fontId="33" fillId="22" borderId="7">
      <alignment horizontal="right" vertical="center"/>
      <protection locked="0"/>
    </xf>
    <xf numFmtId="49" fontId="34" fillId="22" borderId="3">
      <alignment horizontal="left" vertical="center"/>
      <protection locked="0"/>
    </xf>
    <xf numFmtId="49" fontId="34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4" fillId="22" borderId="3">
      <alignment horizontal="right" vertical="center"/>
      <protection locked="0"/>
    </xf>
    <xf numFmtId="4" fontId="34" fillId="22" borderId="3">
      <alignment horizontal="right" vertical="center"/>
    </xf>
    <xf numFmtId="4" fontId="36" fillId="22" borderId="3">
      <alignment horizontal="right" vertical="center"/>
      <protection locked="0"/>
    </xf>
    <xf numFmtId="49" fontId="29" fillId="22" borderId="3">
      <alignment horizontal="left" vertical="center"/>
      <protection locked="0"/>
    </xf>
    <xf numFmtId="49" fontId="29" fillId="22" borderId="3">
      <alignment horizontal="left" vertical="center"/>
      <protection locked="0"/>
    </xf>
    <xf numFmtId="49" fontId="29" fillId="22" borderId="3">
      <alignment horizontal="left" vertical="center"/>
    </xf>
    <xf numFmtId="49" fontId="29" fillId="22" borderId="3">
      <alignment horizontal="left" vertical="center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</xf>
    <xf numFmtId="4" fontId="29" fillId="22" borderId="3">
      <alignment horizontal="right" vertical="center"/>
      <protection locked="0"/>
    </xf>
    <xf numFmtId="4" fontId="29" fillId="22" borderId="3">
      <alignment horizontal="right" vertical="center"/>
      <protection locked="0"/>
    </xf>
    <xf numFmtId="4" fontId="29" fillId="22" borderId="3">
      <alignment horizontal="right" vertical="center"/>
    </xf>
    <xf numFmtId="4" fontId="29" fillId="22" borderId="3">
      <alignment horizontal="right" vertical="center"/>
    </xf>
    <xf numFmtId="4" fontId="33" fillId="22" borderId="3">
      <alignment horizontal="right" vertical="center"/>
      <protection locked="0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" fontId="37" fillId="22" borderId="3">
      <alignment horizontal="right" vertical="center"/>
      <protection locked="0"/>
    </xf>
    <xf numFmtId="4" fontId="37" fillId="22" borderId="3">
      <alignment horizontal="right" vertical="center"/>
    </xf>
    <xf numFmtId="4" fontId="39" fillId="22" borderId="3">
      <alignment horizontal="right" vertical="center"/>
      <protection locked="0"/>
    </xf>
    <xf numFmtId="49" fontId="40" fillId="0" borderId="3">
      <alignment horizontal="left" vertical="center"/>
      <protection locked="0"/>
    </xf>
    <xf numFmtId="49" fontId="40" fillId="0" borderId="3">
      <alignment horizontal="left" vertical="center"/>
    </xf>
    <xf numFmtId="49" fontId="41" fillId="0" borderId="3">
      <alignment horizontal="left" vertical="center"/>
      <protection locked="0"/>
    </xf>
    <xf numFmtId="49" fontId="41" fillId="0" borderId="3">
      <alignment horizontal="left" vertical="center"/>
    </xf>
    <xf numFmtId="4" fontId="40" fillId="0" borderId="3">
      <alignment horizontal="right" vertical="center"/>
      <protection locked="0"/>
    </xf>
    <xf numFmtId="4" fontId="40" fillId="0" borderId="3">
      <alignment horizontal="right" vertical="center"/>
    </xf>
    <xf numFmtId="4" fontId="41" fillId="0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9" fontId="40" fillId="0" borderId="3">
      <alignment horizontal="left" vertical="center"/>
      <protection locked="0"/>
    </xf>
    <xf numFmtId="49" fontId="41" fillId="0" borderId="3">
      <alignment horizontal="left" vertical="center"/>
      <protection locked="0"/>
    </xf>
    <xf numFmtId="4" fontId="40" fillId="0" borderId="3">
      <alignment horizontal="right" vertical="center"/>
      <protection locked="0"/>
    </xf>
    <xf numFmtId="0" fontId="23" fillId="0" borderId="8" applyNumberFormat="0" applyFill="0" applyAlignment="0" applyProtection="0"/>
    <xf numFmtId="0" fontId="20" fillId="23" borderId="0" applyNumberFormat="0" applyBorder="0" applyAlignment="0" applyProtection="0"/>
    <xf numFmtId="0" fontId="8" fillId="0" borderId="0"/>
    <xf numFmtId="0" fontId="8" fillId="0" borderId="0"/>
    <xf numFmtId="0" fontId="2" fillId="24" borderId="9" applyNumberFormat="0" applyFont="0" applyAlignment="0" applyProtection="0"/>
    <xf numFmtId="4" fontId="44" fillId="25" borderId="3">
      <alignment horizontal="right" vertical="center"/>
      <protection locked="0"/>
    </xf>
    <xf numFmtId="4" fontId="44" fillId="26" borderId="3">
      <alignment horizontal="right" vertical="center"/>
      <protection locked="0"/>
    </xf>
    <xf numFmtId="4" fontId="44" fillId="27" borderId="3">
      <alignment horizontal="right" vertical="center"/>
      <protection locked="0"/>
    </xf>
    <xf numFmtId="0" fontId="12" fillId="20" borderId="10" applyNumberFormat="0" applyAlignment="0" applyProtection="0"/>
    <xf numFmtId="49" fontId="29" fillId="0" borderId="3">
      <alignment horizontal="left" vertical="center" wrapText="1"/>
      <protection locked="0"/>
    </xf>
    <xf numFmtId="49" fontId="29" fillId="0" borderId="3">
      <alignment horizontal="left" vertical="center" wrapText="1"/>
      <protection locked="0"/>
    </xf>
    <xf numFmtId="0" fontId="19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8" fillId="16" borderId="0" applyNumberFormat="0" applyBorder="0" applyAlignment="0" applyProtection="0"/>
    <xf numFmtId="0" fontId="10" fillId="16" borderId="0" applyNumberFormat="0" applyBorder="0" applyAlignment="0" applyProtection="0"/>
    <xf numFmtId="0" fontId="28" fillId="17" borderId="0" applyNumberFormat="0" applyBorder="0" applyAlignment="0" applyProtection="0"/>
    <xf numFmtId="0" fontId="10" fillId="17" borderId="0" applyNumberFormat="0" applyBorder="0" applyAlignment="0" applyProtection="0"/>
    <xf numFmtId="0" fontId="28" fillId="18" borderId="0" applyNumberFormat="0" applyBorder="0" applyAlignment="0" applyProtection="0"/>
    <xf numFmtId="0" fontId="10" fillId="18" borderId="0" applyNumberFormat="0" applyBorder="0" applyAlignment="0" applyProtection="0"/>
    <xf numFmtId="0" fontId="28" fillId="13" borderId="0" applyNumberFormat="0" applyBorder="0" applyAlignment="0" applyProtection="0"/>
    <xf numFmtId="0" fontId="10" fillId="13" borderId="0" applyNumberFormat="0" applyBorder="0" applyAlignment="0" applyProtection="0"/>
    <xf numFmtId="0" fontId="28" fillId="14" borderId="0" applyNumberFormat="0" applyBorder="0" applyAlignment="0" applyProtection="0"/>
    <xf numFmtId="0" fontId="10" fillId="14" borderId="0" applyNumberFormat="0" applyBorder="0" applyAlignment="0" applyProtection="0"/>
    <xf numFmtId="0" fontId="28" fillId="19" borderId="0" applyNumberFormat="0" applyBorder="0" applyAlignment="0" applyProtection="0"/>
    <xf numFmtId="0" fontId="10" fillId="19" borderId="0" applyNumberFormat="0" applyBorder="0" applyAlignment="0" applyProtection="0"/>
    <xf numFmtId="0" fontId="45" fillId="7" borderId="1" applyNumberFormat="0" applyAlignment="0" applyProtection="0"/>
    <xf numFmtId="0" fontId="11" fillId="7" borderId="1" applyNumberFormat="0" applyAlignment="0" applyProtection="0"/>
    <xf numFmtId="0" fontId="46" fillId="20" borderId="10" applyNumberFormat="0" applyAlignment="0" applyProtection="0"/>
    <xf numFmtId="0" fontId="12" fillId="20" borderId="10" applyNumberFormat="0" applyAlignment="0" applyProtection="0"/>
    <xf numFmtId="0" fontId="47" fillId="20" borderId="1" applyNumberFormat="0" applyAlignment="0" applyProtection="0"/>
    <xf numFmtId="0" fontId="13" fillId="20" borderId="1" applyNumberFormat="0" applyAlignment="0" applyProtection="0"/>
    <xf numFmtId="173" fontId="8" fillId="0" borderId="0" applyFont="0" applyFill="0" applyBorder="0" applyAlignment="0" applyProtection="0"/>
    <xf numFmtId="0" fontId="48" fillId="0" borderId="4" applyNumberFormat="0" applyFill="0" applyAlignment="0" applyProtection="0"/>
    <xf numFmtId="0" fontId="14" fillId="0" borderId="4" applyNumberFormat="0" applyFill="0" applyAlignment="0" applyProtection="0"/>
    <xf numFmtId="0" fontId="49" fillId="0" borderId="5" applyNumberFormat="0" applyFill="0" applyAlignment="0" applyProtection="0"/>
    <xf numFmtId="0" fontId="15" fillId="0" borderId="5" applyNumberFormat="0" applyFill="0" applyAlignment="0" applyProtection="0"/>
    <xf numFmtId="0" fontId="50" fillId="0" borderId="6" applyNumberFormat="0" applyFill="0" applyAlignment="0" applyProtection="0"/>
    <xf numFmtId="0" fontId="16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17" fillId="0" borderId="11" applyNumberFormat="0" applyFill="0" applyAlignment="0" applyProtection="0"/>
    <xf numFmtId="0" fontId="52" fillId="21" borderId="2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3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64" fillId="0" borderId="0"/>
    <xf numFmtId="0" fontId="8" fillId="0" borderId="0"/>
    <xf numFmtId="0" fontId="2" fillId="0" borderId="0"/>
    <xf numFmtId="0" fontId="8" fillId="0" borderId="0"/>
    <xf numFmtId="0" fontId="8" fillId="0" borderId="0" applyNumberFormat="0" applyFont="0" applyFill="0" applyBorder="0" applyAlignment="0" applyProtection="0">
      <alignment vertical="top"/>
    </xf>
    <xf numFmtId="0" fontId="8" fillId="0" borderId="0" applyNumberFormat="0" applyFont="0" applyFill="0" applyBorder="0" applyAlignment="0" applyProtection="0">
      <alignment vertical="top"/>
    </xf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54" fillId="3" borderId="0" applyNumberFormat="0" applyBorder="0" applyAlignment="0" applyProtection="0"/>
    <xf numFmtId="0" fontId="21" fillId="3" borderId="0" applyNumberFormat="0" applyBorder="0" applyAlignment="0" applyProtection="0"/>
    <xf numFmtId="0" fontId="5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6" fillId="24" borderId="9" applyNumberFormat="0" applyFont="0" applyAlignment="0" applyProtection="0"/>
    <xf numFmtId="0" fontId="8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8" applyNumberFormat="0" applyFill="0" applyAlignment="0" applyProtection="0"/>
    <xf numFmtId="0" fontId="23" fillId="0" borderId="8" applyNumberFormat="0" applyFill="0" applyAlignment="0" applyProtection="0"/>
    <xf numFmtId="0" fontId="2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1" fillId="4" borderId="0" applyNumberFormat="0" applyBorder="0" applyAlignment="0" applyProtection="0"/>
    <xf numFmtId="0" fontId="25" fillId="4" borderId="0" applyNumberFormat="0" applyBorder="0" applyAlignment="0" applyProtection="0"/>
    <xf numFmtId="177" fontId="62" fillId="22" borderId="12" applyFill="0" applyBorder="0">
      <alignment horizontal="center" vertical="center" wrapText="1"/>
      <protection locked="0"/>
    </xf>
    <xf numFmtId="172" fontId="63" fillId="0" borderId="0">
      <alignment wrapText="1"/>
    </xf>
    <xf numFmtId="172" fontId="30" fillId="0" borderId="0">
      <alignment wrapText="1"/>
    </xf>
    <xf numFmtId="164" fontId="2" fillId="0" borderId="0" applyFont="0" applyFill="0" applyBorder="0" applyAlignment="0" applyProtection="0"/>
  </cellStyleXfs>
  <cellXfs count="479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28" borderId="0" xfId="0" quotePrefix="1" applyFont="1" applyFill="1" applyBorder="1" applyAlignment="1">
      <alignment horizontal="center" vertical="center"/>
    </xf>
    <xf numFmtId="171" fontId="5" fillId="28" borderId="0" xfId="0" quotePrefix="1" applyNumberFormat="1" applyFont="1" applyFill="1" applyBorder="1" applyAlignment="1">
      <alignment vertical="center" wrapText="1"/>
    </xf>
    <xf numFmtId="0" fontId="5" fillId="28" borderId="0" xfId="0" applyFont="1" applyFill="1" applyBorder="1" applyAlignment="1">
      <alignment horizontal="center" vertical="center"/>
    </xf>
    <xf numFmtId="0" fontId="5" fillId="28" borderId="0" xfId="0" applyFont="1" applyFill="1" applyBorder="1" applyAlignment="1">
      <alignment vertical="center"/>
    </xf>
    <xf numFmtId="0" fontId="5" fillId="28" borderId="0" xfId="0" applyFont="1" applyFill="1" applyBorder="1" applyAlignment="1" applyProtection="1">
      <alignment vertical="center"/>
      <protection locked="0"/>
    </xf>
    <xf numFmtId="0" fontId="5" fillId="28" borderId="0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74" fillId="0" borderId="0" xfId="0" applyFont="1" applyFill="1"/>
    <xf numFmtId="0" fontId="6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horizontal="center"/>
    </xf>
    <xf numFmtId="0" fontId="74" fillId="28" borderId="0" xfId="0" applyFont="1" applyFill="1"/>
    <xf numFmtId="0" fontId="67" fillId="0" borderId="0" xfId="0" applyFont="1" applyFill="1"/>
    <xf numFmtId="0" fontId="69" fillId="0" borderId="0" xfId="0" applyFont="1" applyFill="1" applyAlignment="1">
      <alignment vertical="center" wrapText="1"/>
    </xf>
    <xf numFmtId="0" fontId="5" fillId="28" borderId="3" xfId="0" applyFont="1" applyFill="1" applyBorder="1" applyAlignment="1">
      <alignment horizontal="center" vertical="center" wrapText="1"/>
    </xf>
    <xf numFmtId="171" fontId="72" fillId="28" borderId="3" xfId="0" applyNumberFormat="1" applyFont="1" applyFill="1" applyBorder="1" applyAlignment="1">
      <alignment horizontal="center" vertical="center" wrapText="1"/>
    </xf>
    <xf numFmtId="0" fontId="73" fillId="28" borderId="3" xfId="0" applyFont="1" applyFill="1" applyBorder="1" applyAlignment="1">
      <alignment horizontal="center" vertical="center" wrapText="1"/>
    </xf>
    <xf numFmtId="170" fontId="72" fillId="28" borderId="3" xfId="0" applyNumberFormat="1" applyFont="1" applyFill="1" applyBorder="1" applyAlignment="1">
      <alignment horizontal="center" vertical="center"/>
    </xf>
    <xf numFmtId="171" fontId="73" fillId="28" borderId="3" xfId="0" applyNumberFormat="1" applyFont="1" applyFill="1" applyBorder="1" applyAlignment="1">
      <alignment horizontal="center" vertical="center" wrapText="1"/>
    </xf>
    <xf numFmtId="0" fontId="73" fillId="28" borderId="3" xfId="0" applyFont="1" applyFill="1" applyBorder="1" applyAlignment="1">
      <alignment horizontal="center" vertical="center"/>
    </xf>
    <xf numFmtId="0" fontId="67" fillId="28" borderId="0" xfId="0" applyFont="1" applyFill="1"/>
    <xf numFmtId="178" fontId="72" fillId="28" borderId="3" xfId="0" applyNumberFormat="1" applyFont="1" applyFill="1" applyBorder="1" applyAlignment="1">
      <alignment horizontal="center" vertical="center" wrapText="1"/>
    </xf>
    <xf numFmtId="178" fontId="73" fillId="28" borderId="3" xfId="0" applyNumberFormat="1" applyFont="1" applyFill="1" applyBorder="1" applyAlignment="1">
      <alignment horizontal="center" vertical="center" wrapText="1"/>
    </xf>
    <xf numFmtId="0" fontId="72" fillId="28" borderId="3" xfId="0" applyFont="1" applyFill="1" applyBorder="1" applyAlignment="1">
      <alignment horizontal="center" vertical="center"/>
    </xf>
    <xf numFmtId="0" fontId="74" fillId="28" borderId="3" xfId="0" applyFont="1" applyFill="1" applyBorder="1" applyAlignment="1">
      <alignment vertical="center"/>
    </xf>
    <xf numFmtId="171" fontId="73" fillId="28" borderId="3" xfId="0" applyNumberFormat="1" applyFont="1" applyFill="1" applyBorder="1" applyAlignment="1">
      <alignment vertical="center" wrapText="1"/>
    </xf>
    <xf numFmtId="0" fontId="68" fillId="0" borderId="0" xfId="0" applyFont="1" applyFill="1"/>
    <xf numFmtId="0" fontId="70" fillId="28" borderId="3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vertical="center" wrapText="1"/>
    </xf>
    <xf numFmtId="0" fontId="69" fillId="0" borderId="0" xfId="0" applyFont="1" applyFill="1" applyAlignment="1">
      <alignment vertical="center"/>
    </xf>
    <xf numFmtId="179" fontId="73" fillId="28" borderId="3" xfId="352" applyNumberFormat="1" applyFont="1" applyFill="1" applyBorder="1" applyAlignment="1">
      <alignment horizontal="center" vertical="center" wrapText="1"/>
    </xf>
    <xf numFmtId="0" fontId="78" fillId="28" borderId="0" xfId="0" applyFont="1" applyFill="1" applyAlignment="1">
      <alignment horizontal="left" vertical="center" wrapText="1"/>
    </xf>
    <xf numFmtId="0" fontId="70" fillId="28" borderId="0" xfId="0" applyFont="1" applyFill="1"/>
    <xf numFmtId="0" fontId="74" fillId="28" borderId="0" xfId="0" applyFont="1" applyFill="1" applyBorder="1"/>
    <xf numFmtId="0" fontId="73" fillId="28" borderId="0" xfId="0" applyFont="1" applyFill="1" applyBorder="1" applyAlignment="1">
      <alignment horizontal="center"/>
    </xf>
    <xf numFmtId="0" fontId="79" fillId="28" borderId="0" xfId="0" applyFont="1" applyFill="1" applyAlignment="1">
      <alignment horizontal="center" vertical="top" wrapText="1"/>
    </xf>
    <xf numFmtId="0" fontId="73" fillId="28" borderId="17" xfId="0" applyFont="1" applyFill="1" applyBorder="1" applyAlignment="1">
      <alignment horizontal="center" vertical="center" wrapText="1"/>
    </xf>
    <xf numFmtId="178" fontId="73" fillId="28" borderId="17" xfId="0" applyNumberFormat="1" applyFont="1" applyFill="1" applyBorder="1" applyAlignment="1">
      <alignment horizontal="center" vertical="center" wrapText="1"/>
    </xf>
    <xf numFmtId="178" fontId="72" fillId="28" borderId="17" xfId="0" applyNumberFormat="1" applyFont="1" applyFill="1" applyBorder="1" applyAlignment="1">
      <alignment horizontal="center" vertical="center" wrapText="1"/>
    </xf>
    <xf numFmtId="0" fontId="73" fillId="28" borderId="18" xfId="0" applyFont="1" applyFill="1" applyBorder="1" applyAlignment="1">
      <alignment horizontal="center" vertical="center" wrapText="1"/>
    </xf>
    <xf numFmtId="171" fontId="73" fillId="28" borderId="18" xfId="0" applyNumberFormat="1" applyFont="1" applyFill="1" applyBorder="1" applyAlignment="1">
      <alignment horizontal="center" vertical="center" wrapText="1"/>
    </xf>
    <xf numFmtId="0" fontId="73" fillId="28" borderId="18" xfId="0" applyFont="1" applyFill="1" applyBorder="1" applyAlignment="1">
      <alignment horizontal="center" vertical="center"/>
    </xf>
    <xf numFmtId="0" fontId="73" fillId="28" borderId="29" xfId="0" applyFont="1" applyFill="1" applyBorder="1" applyAlignment="1">
      <alignment horizontal="center" vertical="center" wrapText="1"/>
    </xf>
    <xf numFmtId="178" fontId="72" fillId="28" borderId="29" xfId="0" applyNumberFormat="1" applyFont="1" applyFill="1" applyBorder="1" applyAlignment="1">
      <alignment horizontal="center" vertical="center" wrapText="1"/>
    </xf>
    <xf numFmtId="178" fontId="72" fillId="28" borderId="30" xfId="0" applyNumberFormat="1" applyFont="1" applyFill="1" applyBorder="1" applyAlignment="1">
      <alignment horizontal="center" vertical="center" wrapText="1"/>
    </xf>
    <xf numFmtId="0" fontId="82" fillId="28" borderId="27" xfId="0" applyFont="1" applyFill="1" applyBorder="1" applyAlignment="1">
      <alignment vertical="center" wrapText="1"/>
    </xf>
    <xf numFmtId="0" fontId="69" fillId="28" borderId="29" xfId="0" applyFont="1" applyFill="1" applyBorder="1" applyAlignment="1">
      <alignment horizontal="center" vertical="center" wrapText="1"/>
    </xf>
    <xf numFmtId="178" fontId="82" fillId="28" borderId="29" xfId="0" applyNumberFormat="1" applyFont="1" applyFill="1" applyBorder="1" applyAlignment="1">
      <alignment horizontal="center" vertical="center" wrapText="1"/>
    </xf>
    <xf numFmtId="0" fontId="72" fillId="28" borderId="29" xfId="0" applyFont="1" applyFill="1" applyBorder="1" applyAlignment="1">
      <alignment horizontal="center" vertical="center" wrapText="1"/>
    </xf>
    <xf numFmtId="171" fontId="73" fillId="28" borderId="17" xfId="0" applyNumberFormat="1" applyFont="1" applyFill="1" applyBorder="1" applyAlignment="1">
      <alignment horizontal="center" vertical="center" wrapText="1"/>
    </xf>
    <xf numFmtId="0" fontId="73" fillId="28" borderId="17" xfId="0" applyFont="1" applyFill="1" applyBorder="1" applyAlignment="1">
      <alignment horizontal="center" vertical="center"/>
    </xf>
    <xf numFmtId="170" fontId="73" fillId="28" borderId="18" xfId="0" applyNumberFormat="1" applyFont="1" applyFill="1" applyBorder="1" applyAlignment="1">
      <alignment horizontal="center" vertical="center"/>
    </xf>
    <xf numFmtId="178" fontId="72" fillId="28" borderId="18" xfId="0" applyNumberFormat="1" applyFont="1" applyFill="1" applyBorder="1" applyAlignment="1">
      <alignment horizontal="center" vertical="center" wrapText="1"/>
    </xf>
    <xf numFmtId="0" fontId="4" fillId="28" borderId="27" xfId="0" applyFont="1" applyFill="1" applyBorder="1" applyAlignment="1">
      <alignment vertical="center" wrapText="1"/>
    </xf>
    <xf numFmtId="178" fontId="4" fillId="28" borderId="29" xfId="0" applyNumberFormat="1" applyFont="1" applyFill="1" applyBorder="1" applyAlignment="1">
      <alignment horizontal="center" vertical="center" wrapText="1"/>
    </xf>
    <xf numFmtId="0" fontId="71" fillId="28" borderId="3" xfId="0" applyFont="1" applyFill="1" applyBorder="1" applyAlignment="1">
      <alignment horizontal="center" vertical="center" wrapText="1"/>
    </xf>
    <xf numFmtId="0" fontId="66" fillId="28" borderId="3" xfId="0" applyFont="1" applyFill="1" applyBorder="1" applyAlignment="1">
      <alignment horizontal="center" vertical="center" wrapText="1"/>
    </xf>
    <xf numFmtId="0" fontId="66" fillId="28" borderId="15" xfId="0" applyFont="1" applyFill="1" applyBorder="1" applyAlignment="1">
      <alignment horizontal="center" vertical="center" wrapText="1"/>
    </xf>
    <xf numFmtId="0" fontId="69" fillId="28" borderId="17" xfId="0" applyFont="1" applyFill="1" applyBorder="1" applyAlignment="1">
      <alignment horizontal="center" vertical="center" wrapText="1"/>
    </xf>
    <xf numFmtId="0" fontId="69" fillId="28" borderId="18" xfId="0" applyFont="1" applyFill="1" applyBorder="1" applyAlignment="1">
      <alignment horizontal="center" vertical="center" wrapText="1"/>
    </xf>
    <xf numFmtId="0" fontId="82" fillId="28" borderId="29" xfId="0" applyFont="1" applyFill="1" applyBorder="1" applyAlignment="1">
      <alignment horizontal="center" vertical="center" wrapText="1"/>
    </xf>
    <xf numFmtId="0" fontId="71" fillId="28" borderId="17" xfId="0" applyFont="1" applyFill="1" applyBorder="1" applyAlignment="1">
      <alignment horizontal="center" vertical="center" wrapText="1"/>
    </xf>
    <xf numFmtId="0" fontId="66" fillId="28" borderId="28" xfId="0" applyFont="1" applyFill="1" applyBorder="1" applyAlignment="1">
      <alignment horizontal="center" vertical="center" wrapText="1"/>
    </xf>
    <xf numFmtId="0" fontId="66" fillId="28" borderId="17" xfId="0" applyFont="1" applyFill="1" applyBorder="1" applyAlignment="1">
      <alignment horizontal="center" vertical="center" wrapText="1"/>
    </xf>
    <xf numFmtId="0" fontId="72" fillId="28" borderId="29" xfId="0" applyFont="1" applyFill="1" applyBorder="1" applyAlignment="1">
      <alignment horizontal="center" vertical="center"/>
    </xf>
    <xf numFmtId="171" fontId="82" fillId="28" borderId="29" xfId="0" applyNumberFormat="1" applyFont="1" applyFill="1" applyBorder="1" applyAlignment="1">
      <alignment horizontal="center" vertical="center" wrapText="1"/>
    </xf>
    <xf numFmtId="0" fontId="82" fillId="28" borderId="29" xfId="0" applyFont="1" applyFill="1" applyBorder="1" applyAlignment="1">
      <alignment horizontal="center" vertical="center"/>
    </xf>
    <xf numFmtId="171" fontId="82" fillId="28" borderId="30" xfId="0" applyNumberFormat="1" applyFont="1" applyFill="1" applyBorder="1" applyAlignment="1">
      <alignment horizontal="center" vertical="center" wrapText="1"/>
    </xf>
    <xf numFmtId="0" fontId="70" fillId="28" borderId="18" xfId="0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vertical="center" wrapText="1"/>
    </xf>
    <xf numFmtId="179" fontId="73" fillId="28" borderId="18" xfId="352" applyNumberFormat="1" applyFont="1" applyFill="1" applyBorder="1" applyAlignment="1">
      <alignment horizontal="center" vertical="center" wrapText="1"/>
    </xf>
    <xf numFmtId="0" fontId="84" fillId="28" borderId="29" xfId="0" applyFont="1" applyFill="1" applyBorder="1" applyAlignment="1">
      <alignment horizontal="center" vertical="center" wrapText="1"/>
    </xf>
    <xf numFmtId="0" fontId="72" fillId="28" borderId="30" xfId="0" applyFont="1" applyFill="1" applyBorder="1" applyAlignment="1">
      <alignment horizontal="center" vertical="center" wrapText="1"/>
    </xf>
    <xf numFmtId="0" fontId="73" fillId="28" borderId="29" xfId="0" applyFont="1" applyFill="1" applyBorder="1" applyAlignment="1">
      <alignment horizontal="center" vertical="center"/>
    </xf>
    <xf numFmtId="0" fontId="85" fillId="28" borderId="0" xfId="0" applyFont="1" applyFill="1"/>
    <xf numFmtId="171" fontId="73" fillId="28" borderId="3" xfId="0" applyNumberFormat="1" applyFont="1" applyFill="1" applyBorder="1" applyAlignment="1">
      <alignment horizontal="right" vertical="center" wrapText="1"/>
    </xf>
    <xf numFmtId="0" fontId="73" fillId="28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 applyProtection="1">
      <alignment vertical="center" wrapText="1"/>
      <protection locked="0"/>
    </xf>
    <xf numFmtId="179" fontId="72" fillId="28" borderId="29" xfId="352" applyNumberFormat="1" applyFont="1" applyFill="1" applyBorder="1" applyAlignment="1">
      <alignment horizontal="center" vertical="center" wrapText="1"/>
    </xf>
    <xf numFmtId="179" fontId="72" fillId="28" borderId="30" xfId="352" applyNumberFormat="1" applyFont="1" applyFill="1" applyBorder="1" applyAlignment="1">
      <alignment horizontal="center" vertical="center" wrapText="1"/>
    </xf>
    <xf numFmtId="0" fontId="5" fillId="28" borderId="20" xfId="0" applyFont="1" applyFill="1" applyBorder="1" applyAlignment="1">
      <alignment horizontal="center" vertical="center" wrapText="1"/>
    </xf>
    <xf numFmtId="0" fontId="69" fillId="28" borderId="20" xfId="0" applyFont="1" applyFill="1" applyBorder="1" applyAlignment="1">
      <alignment vertical="center" wrapText="1"/>
    </xf>
    <xf numFmtId="171" fontId="73" fillId="28" borderId="12" xfId="0" applyNumberFormat="1" applyFont="1" applyFill="1" applyBorder="1" applyAlignment="1">
      <alignment horizontal="center" vertical="center" wrapText="1"/>
    </xf>
    <xf numFmtId="0" fontId="82" fillId="28" borderId="20" xfId="0" applyFont="1" applyFill="1" applyBorder="1" applyAlignment="1">
      <alignment vertical="center" wrapText="1"/>
    </xf>
    <xf numFmtId="171" fontId="72" fillId="28" borderId="12" xfId="0" applyNumberFormat="1" applyFont="1" applyFill="1" applyBorder="1" applyAlignment="1">
      <alignment horizontal="center" vertical="center" wrapText="1"/>
    </xf>
    <xf numFmtId="0" fontId="69" fillId="28" borderId="33" xfId="0" applyFont="1" applyFill="1" applyBorder="1" applyAlignment="1">
      <alignment vertical="center" wrapText="1"/>
    </xf>
    <xf numFmtId="0" fontId="69" fillId="28" borderId="35" xfId="0" applyFont="1" applyFill="1" applyBorder="1" applyAlignment="1">
      <alignment vertical="center" wrapText="1"/>
    </xf>
    <xf numFmtId="171" fontId="73" fillId="28" borderId="36" xfId="0" applyNumberFormat="1" applyFont="1" applyFill="1" applyBorder="1" applyAlignment="1">
      <alignment horizontal="center" vertical="center" wrapText="1"/>
    </xf>
    <xf numFmtId="171" fontId="73" fillId="28" borderId="34" xfId="0" applyNumberFormat="1" applyFont="1" applyFill="1" applyBorder="1" applyAlignment="1">
      <alignment horizontal="center" vertical="center" wrapText="1"/>
    </xf>
    <xf numFmtId="178" fontId="72" fillId="28" borderId="36" xfId="0" applyNumberFormat="1" applyFont="1" applyFill="1" applyBorder="1" applyAlignment="1">
      <alignment horizontal="center" vertical="center" wrapText="1"/>
    </xf>
    <xf numFmtId="0" fontId="71" fillId="28" borderId="20" xfId="0" applyFont="1" applyFill="1" applyBorder="1" applyAlignment="1">
      <alignment vertical="center" wrapText="1"/>
    </xf>
    <xf numFmtId="0" fontId="66" fillId="28" borderId="12" xfId="0" applyFont="1" applyFill="1" applyBorder="1" applyAlignment="1">
      <alignment horizontal="center" vertical="center" wrapText="1"/>
    </xf>
    <xf numFmtId="0" fontId="71" fillId="28" borderId="33" xfId="0" applyFont="1" applyFill="1" applyBorder="1" applyAlignment="1">
      <alignment vertical="center" wrapText="1"/>
    </xf>
    <xf numFmtId="0" fontId="66" fillId="28" borderId="34" xfId="0" applyFont="1" applyFill="1" applyBorder="1" applyAlignment="1">
      <alignment horizontal="center" vertical="center" wrapText="1"/>
    </xf>
    <xf numFmtId="171" fontId="73" fillId="28" borderId="12" xfId="0" applyNumberFormat="1" applyFont="1" applyFill="1" applyBorder="1" applyAlignment="1">
      <alignment vertical="center" wrapText="1"/>
    </xf>
    <xf numFmtId="0" fontId="69" fillId="28" borderId="35" xfId="0" applyFont="1" applyFill="1" applyBorder="1" applyAlignment="1">
      <alignment horizontal="left" vertical="center" wrapText="1"/>
    </xf>
    <xf numFmtId="0" fontId="70" fillId="28" borderId="36" xfId="0" applyFont="1" applyFill="1" applyBorder="1" applyAlignment="1">
      <alignment horizontal="center" vertical="center" wrapText="1"/>
    </xf>
    <xf numFmtId="0" fontId="69" fillId="28" borderId="20" xfId="0" applyFont="1" applyFill="1" applyBorder="1" applyAlignment="1">
      <alignment horizontal="left" vertical="center" wrapText="1"/>
    </xf>
    <xf numFmtId="0" fontId="70" fillId="28" borderId="12" xfId="0" applyFont="1" applyFill="1" applyBorder="1" applyAlignment="1">
      <alignment horizontal="center" vertical="center" wrapText="1"/>
    </xf>
    <xf numFmtId="0" fontId="69" fillId="28" borderId="33" xfId="0" applyFont="1" applyFill="1" applyBorder="1" applyAlignment="1">
      <alignment horizontal="left" vertical="center" wrapText="1"/>
    </xf>
    <xf numFmtId="0" fontId="5" fillId="28" borderId="34" xfId="0" applyFont="1" applyFill="1" applyBorder="1" applyAlignment="1">
      <alignment vertical="center" wrapText="1"/>
    </xf>
    <xf numFmtId="179" fontId="73" fillId="28" borderId="36" xfId="352" applyNumberFormat="1" applyFont="1" applyFill="1" applyBorder="1" applyAlignment="1">
      <alignment horizontal="center" vertical="center" wrapText="1"/>
    </xf>
    <xf numFmtId="179" fontId="73" fillId="28" borderId="12" xfId="352" applyNumberFormat="1" applyFont="1" applyFill="1" applyBorder="1" applyAlignment="1">
      <alignment horizontal="center" vertical="center" wrapText="1"/>
    </xf>
    <xf numFmtId="0" fontId="73" fillId="28" borderId="34" xfId="0" applyFont="1" applyFill="1" applyBorder="1" applyAlignment="1">
      <alignment horizontal="center" vertical="center" wrapText="1"/>
    </xf>
    <xf numFmtId="170" fontId="73" fillId="28" borderId="36" xfId="0" applyNumberFormat="1" applyFont="1" applyFill="1" applyBorder="1" applyAlignment="1">
      <alignment horizontal="center" vertical="center" wrapText="1"/>
    </xf>
    <xf numFmtId="170" fontId="73" fillId="28" borderId="12" xfId="0" applyNumberFormat="1" applyFont="1" applyFill="1" applyBorder="1" applyAlignment="1">
      <alignment horizontal="center" vertical="center" wrapText="1"/>
    </xf>
    <xf numFmtId="0" fontId="73" fillId="28" borderId="30" xfId="0" applyFont="1" applyFill="1" applyBorder="1" applyAlignment="1">
      <alignment horizontal="center" vertical="center" wrapText="1"/>
    </xf>
    <xf numFmtId="0" fontId="73" fillId="28" borderId="36" xfId="0" applyFont="1" applyFill="1" applyBorder="1" applyAlignment="1">
      <alignment horizontal="center" vertical="center" wrapText="1"/>
    </xf>
    <xf numFmtId="0" fontId="73" fillId="28" borderId="12" xfId="0" applyFont="1" applyFill="1" applyBorder="1" applyAlignment="1">
      <alignment horizontal="center" vertical="center" wrapText="1"/>
    </xf>
    <xf numFmtId="0" fontId="69" fillId="28" borderId="21" xfId="0" applyFont="1" applyFill="1" applyBorder="1" applyAlignment="1">
      <alignment horizontal="left" vertical="center" wrapText="1"/>
    </xf>
    <xf numFmtId="0" fontId="69" fillId="28" borderId="22" xfId="0" applyFont="1" applyFill="1" applyBorder="1" applyAlignment="1">
      <alignment horizontal="center" vertical="center" wrapText="1"/>
    </xf>
    <xf numFmtId="0" fontId="73" fillId="28" borderId="22" xfId="0" applyFont="1" applyFill="1" applyBorder="1" applyAlignment="1">
      <alignment horizontal="center" vertical="center" wrapText="1"/>
    </xf>
    <xf numFmtId="0" fontId="73" fillId="28" borderId="22" xfId="0" applyFont="1" applyFill="1" applyBorder="1" applyAlignment="1">
      <alignment horizontal="center" vertical="center"/>
    </xf>
    <xf numFmtId="0" fontId="73" fillId="28" borderId="23" xfId="0" applyFont="1" applyFill="1" applyBorder="1" applyAlignment="1">
      <alignment horizontal="center" vertical="center" wrapText="1"/>
    </xf>
    <xf numFmtId="0" fontId="73" fillId="0" borderId="0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171" fontId="5" fillId="28" borderId="0" xfId="0" applyNumberFormat="1" applyFont="1" applyFill="1" applyBorder="1" applyAlignment="1">
      <alignment horizontal="left" vertical="center" wrapText="1"/>
    </xf>
    <xf numFmtId="0" fontId="5" fillId="28" borderId="18" xfId="0" applyFont="1" applyFill="1" applyBorder="1" applyAlignment="1">
      <alignment horizontal="center" vertical="center" wrapText="1"/>
    </xf>
    <xf numFmtId="171" fontId="5" fillId="28" borderId="0" xfId="0" applyNumberFormat="1" applyFont="1" applyFill="1" applyBorder="1" applyAlignment="1">
      <alignment horizontal="left" vertical="center" wrapText="1"/>
    </xf>
    <xf numFmtId="0" fontId="5" fillId="28" borderId="0" xfId="0" applyFont="1" applyFill="1" applyBorder="1" applyAlignment="1">
      <alignment horizontal="left" vertical="center"/>
    </xf>
    <xf numFmtId="0" fontId="65" fillId="28" borderId="0" xfId="0" applyFont="1" applyFill="1" applyBorder="1" applyAlignment="1">
      <alignment horizontal="center" vertical="center" wrapText="1"/>
    </xf>
    <xf numFmtId="0" fontId="69" fillId="28" borderId="3" xfId="0" applyFont="1" applyFill="1" applyBorder="1" applyAlignment="1">
      <alignment vertical="center" wrapText="1"/>
    </xf>
    <xf numFmtId="0" fontId="5" fillId="28" borderId="36" xfId="0" applyFont="1" applyFill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83" fillId="0" borderId="12" xfId="0" applyFont="1" applyBorder="1" applyAlignment="1">
      <alignment horizontal="center" vertical="center" wrapText="1"/>
    </xf>
    <xf numFmtId="170" fontId="72" fillId="28" borderId="30" xfId="0" applyNumberFormat="1" applyFont="1" applyFill="1" applyBorder="1" applyAlignment="1">
      <alignment horizontal="center" vertical="center" wrapText="1"/>
    </xf>
    <xf numFmtId="0" fontId="65" fillId="28" borderId="0" xfId="0" applyFont="1" applyFill="1" applyBorder="1" applyAlignment="1">
      <alignment vertical="center"/>
    </xf>
    <xf numFmtId="0" fontId="74" fillId="0" borderId="0" xfId="0" applyFont="1" applyFill="1" applyBorder="1"/>
    <xf numFmtId="0" fontId="74" fillId="0" borderId="3" xfId="0" applyFont="1" applyFill="1" applyBorder="1" applyAlignment="1" applyProtection="1">
      <alignment vertical="center" wrapText="1"/>
      <protection locked="0"/>
    </xf>
    <xf numFmtId="0" fontId="65" fillId="28" borderId="0" xfId="0" applyFont="1" applyFill="1"/>
    <xf numFmtId="0" fontId="69" fillId="28" borderId="0" xfId="0" applyFont="1" applyFill="1" applyBorder="1" applyAlignment="1">
      <alignment horizontal="center" vertical="center"/>
    </xf>
    <xf numFmtId="0" fontId="69" fillId="28" borderId="0" xfId="0" applyFont="1" applyFill="1" applyBorder="1" applyAlignment="1">
      <alignment vertical="center"/>
    </xf>
    <xf numFmtId="0" fontId="69" fillId="28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horizontal="center" vertical="center" wrapText="1"/>
    </xf>
    <xf numFmtId="0" fontId="4" fillId="28" borderId="29" xfId="0" applyFont="1" applyFill="1" applyBorder="1" applyAlignment="1">
      <alignment horizontal="center" vertical="center" wrapText="1"/>
    </xf>
    <xf numFmtId="0" fontId="69" fillId="28" borderId="18" xfId="0" applyFont="1" applyFill="1" applyBorder="1" applyAlignment="1">
      <alignment vertical="center"/>
    </xf>
    <xf numFmtId="0" fontId="69" fillId="28" borderId="43" xfId="0" applyFont="1" applyFill="1" applyBorder="1" applyAlignment="1">
      <alignment horizontal="left" vertical="center" wrapText="1"/>
    </xf>
    <xf numFmtId="181" fontId="4" fillId="28" borderId="18" xfId="0" applyNumberFormat="1" applyFont="1" applyFill="1" applyBorder="1" applyAlignment="1">
      <alignment horizontal="center" vertical="center" wrapText="1"/>
    </xf>
    <xf numFmtId="181" fontId="5" fillId="28" borderId="18" xfId="0" applyNumberFormat="1" applyFont="1" applyFill="1" applyBorder="1" applyAlignment="1">
      <alignment horizontal="center" vertical="center" wrapText="1"/>
    </xf>
    <xf numFmtId="0" fontId="69" fillId="28" borderId="3" xfId="0" applyFont="1" applyFill="1" applyBorder="1" applyAlignment="1">
      <alignment vertical="center"/>
    </xf>
    <xf numFmtId="0" fontId="69" fillId="28" borderId="15" xfId="0" applyFont="1" applyFill="1" applyBorder="1" applyAlignment="1">
      <alignment horizontal="left" vertical="center" wrapText="1"/>
    </xf>
    <xf numFmtId="181" fontId="4" fillId="28" borderId="3" xfId="0" applyNumberFormat="1" applyFont="1" applyFill="1" applyBorder="1" applyAlignment="1">
      <alignment horizontal="center" vertical="center" wrapText="1"/>
    </xf>
    <xf numFmtId="181" fontId="5" fillId="28" borderId="3" xfId="0" applyNumberFormat="1" applyFont="1" applyFill="1" applyBorder="1" applyAlignment="1">
      <alignment horizontal="center" vertical="center" wrapText="1"/>
    </xf>
    <xf numFmtId="0" fontId="4" fillId="28" borderId="3" xfId="0" applyFont="1" applyFill="1" applyBorder="1" applyAlignment="1">
      <alignment horizontal="center" vertical="center" wrapText="1"/>
    </xf>
    <xf numFmtId="0" fontId="82" fillId="28" borderId="3" xfId="0" applyFont="1" applyFill="1" applyBorder="1" applyAlignment="1">
      <alignment horizontal="left" vertical="center"/>
    </xf>
    <xf numFmtId="0" fontId="69" fillId="28" borderId="3" xfId="0" applyFont="1" applyFill="1" applyBorder="1" applyAlignment="1">
      <alignment horizontal="left" vertical="center"/>
    </xf>
    <xf numFmtId="0" fontId="69" fillId="28" borderId="3" xfId="0" applyFont="1" applyFill="1" applyBorder="1" applyAlignment="1">
      <alignment horizontal="left" vertical="center" wrapText="1"/>
    </xf>
    <xf numFmtId="0" fontId="69" fillId="28" borderId="3" xfId="0" applyFont="1" applyFill="1" applyBorder="1" applyAlignment="1">
      <alignment horizontal="center" vertical="center"/>
    </xf>
    <xf numFmtId="0" fontId="69" fillId="28" borderId="15" xfId="0" applyFont="1" applyFill="1" applyBorder="1" applyAlignment="1">
      <alignment horizontal="center" vertical="center"/>
    </xf>
    <xf numFmtId="0" fontId="69" fillId="28" borderId="17" xfId="0" applyFont="1" applyFill="1" applyBorder="1" applyAlignment="1">
      <alignment horizontal="left" vertical="center"/>
    </xf>
    <xf numFmtId="0" fontId="83" fillId="28" borderId="3" xfId="0" applyFont="1" applyFill="1" applyBorder="1" applyAlignment="1">
      <alignment vertical="top" wrapText="1"/>
    </xf>
    <xf numFmtId="0" fontId="83" fillId="28" borderId="20" xfId="0" applyFont="1" applyFill="1" applyBorder="1" applyAlignment="1">
      <alignment vertical="top" wrapText="1"/>
    </xf>
    <xf numFmtId="0" fontId="69" fillId="28" borderId="17" xfId="0" applyFont="1" applyFill="1" applyBorder="1" applyAlignment="1">
      <alignment horizontal="center" vertical="center"/>
    </xf>
    <xf numFmtId="0" fontId="5" fillId="28" borderId="17" xfId="0" applyFont="1" applyFill="1" applyBorder="1" applyAlignment="1">
      <alignment horizontal="center" vertical="center" wrapText="1"/>
    </xf>
    <xf numFmtId="181" fontId="4" fillId="28" borderId="17" xfId="0" applyNumberFormat="1" applyFont="1" applyFill="1" applyBorder="1" applyAlignment="1">
      <alignment horizontal="center" vertical="center" wrapText="1"/>
    </xf>
    <xf numFmtId="181" fontId="5" fillId="28" borderId="17" xfId="0" applyNumberFormat="1" applyFont="1" applyFill="1" applyBorder="1" applyAlignment="1">
      <alignment horizontal="center" vertical="center" wrapText="1"/>
    </xf>
    <xf numFmtId="0" fontId="82" fillId="28" borderId="41" xfId="0" applyFont="1" applyFill="1" applyBorder="1" applyAlignment="1">
      <alignment vertical="center" wrapText="1"/>
    </xf>
    <xf numFmtId="0" fontId="82" fillId="28" borderId="44" xfId="0" applyFont="1" applyFill="1" applyBorder="1" applyAlignment="1">
      <alignment vertical="center" wrapText="1"/>
    </xf>
    <xf numFmtId="0" fontId="82" fillId="28" borderId="18" xfId="0" applyFont="1" applyFill="1" applyBorder="1" applyAlignment="1">
      <alignment horizontal="left" vertical="center" wrapText="1"/>
    </xf>
    <xf numFmtId="0" fontId="83" fillId="28" borderId="18" xfId="0" applyFont="1" applyFill="1" applyBorder="1" applyAlignment="1">
      <alignment vertical="center" wrapText="1"/>
    </xf>
    <xf numFmtId="0" fontId="82" fillId="28" borderId="3" xfId="0" applyFont="1" applyFill="1" applyBorder="1" applyAlignment="1">
      <alignment horizontal="left" vertical="center" wrapText="1"/>
    </xf>
    <xf numFmtId="0" fontId="83" fillId="28" borderId="3" xfId="0" applyFont="1" applyFill="1" applyBorder="1" applyAlignment="1">
      <alignment vertical="center" wrapText="1"/>
    </xf>
    <xf numFmtId="0" fontId="82" fillId="28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8" borderId="3" xfId="0" applyFont="1" applyFill="1" applyBorder="1" applyAlignment="1">
      <alignment horizontal="center" vertical="center"/>
    </xf>
    <xf numFmtId="0" fontId="5" fillId="28" borderId="3" xfId="0" quotePrefix="1" applyFont="1" applyFill="1" applyBorder="1" applyAlignment="1">
      <alignment horizontal="center" vertical="center"/>
    </xf>
    <xf numFmtId="0" fontId="69" fillId="28" borderId="17" xfId="0" applyFont="1" applyFill="1" applyBorder="1" applyAlignment="1">
      <alignment vertical="center"/>
    </xf>
    <xf numFmtId="0" fontId="83" fillId="28" borderId="17" xfId="0" applyFont="1" applyFill="1" applyBorder="1" applyAlignment="1">
      <alignment vertical="center" wrapText="1"/>
    </xf>
    <xf numFmtId="0" fontId="5" fillId="28" borderId="17" xfId="0" applyFont="1" applyFill="1" applyBorder="1" applyAlignment="1">
      <alignment vertical="center"/>
    </xf>
    <xf numFmtId="0" fontId="5" fillId="28" borderId="17" xfId="0" applyFont="1" applyFill="1" applyBorder="1" applyAlignment="1">
      <alignment horizontal="left" vertical="center"/>
    </xf>
    <xf numFmtId="0" fontId="69" fillId="28" borderId="27" xfId="0" applyFont="1" applyFill="1" applyBorder="1" applyAlignment="1">
      <alignment vertical="center"/>
    </xf>
    <xf numFmtId="0" fontId="87" fillId="28" borderId="29" xfId="0" applyFont="1" applyFill="1" applyBorder="1"/>
    <xf numFmtId="0" fontId="4" fillId="28" borderId="29" xfId="0" applyFont="1" applyFill="1" applyBorder="1" applyAlignment="1">
      <alignment vertical="center"/>
    </xf>
    <xf numFmtId="16" fontId="83" fillId="28" borderId="18" xfId="0" applyNumberFormat="1" applyFont="1" applyFill="1" applyBorder="1" applyAlignment="1">
      <alignment vertical="top" wrapText="1"/>
    </xf>
    <xf numFmtId="0" fontId="5" fillId="28" borderId="45" xfId="0" applyFont="1" applyFill="1" applyBorder="1" applyAlignment="1">
      <alignment vertical="center"/>
    </xf>
    <xf numFmtId="0" fontId="5" fillId="28" borderId="45" xfId="0" applyFont="1" applyFill="1" applyBorder="1" applyAlignment="1">
      <alignment horizontal="left" vertical="center"/>
    </xf>
    <xf numFmtId="16" fontId="83" fillId="28" borderId="3" xfId="0" applyNumberFormat="1" applyFont="1" applyFill="1" applyBorder="1" applyAlignment="1">
      <alignment vertical="top" wrapText="1"/>
    </xf>
    <xf numFmtId="0" fontId="69" fillId="28" borderId="3" xfId="0" applyFont="1" applyFill="1" applyBorder="1"/>
    <xf numFmtId="16" fontId="83" fillId="28" borderId="16" xfId="0" applyNumberFormat="1" applyFont="1" applyFill="1" applyBorder="1" applyAlignment="1">
      <alignment vertical="top" wrapText="1"/>
    </xf>
    <xf numFmtId="16" fontId="83" fillId="28" borderId="46" xfId="0" applyNumberFormat="1" applyFont="1" applyFill="1" applyBorder="1" applyAlignment="1">
      <alignment vertical="top" wrapText="1"/>
    </xf>
    <xf numFmtId="0" fontId="88" fillId="28" borderId="29" xfId="0" applyFont="1" applyFill="1" applyBorder="1" applyAlignment="1">
      <alignment vertical="center" wrapText="1"/>
    </xf>
    <xf numFmtId="0" fontId="69" fillId="28" borderId="47" xfId="0" applyFont="1" applyFill="1" applyBorder="1" applyAlignment="1">
      <alignment vertical="center"/>
    </xf>
    <xf numFmtId="0" fontId="69" fillId="28" borderId="28" xfId="0" applyFont="1" applyFill="1" applyBorder="1" applyAlignment="1">
      <alignment vertical="center"/>
    </xf>
    <xf numFmtId="0" fontId="5" fillId="22" borderId="0" xfId="0" applyFont="1" applyFill="1" applyBorder="1" applyAlignment="1">
      <alignment horizontal="left" vertical="center" wrapText="1"/>
    </xf>
    <xf numFmtId="0" fontId="5" fillId="22" borderId="0" xfId="0" applyFont="1" applyFill="1" applyBorder="1" applyAlignment="1">
      <alignment horizontal="center" vertical="center"/>
    </xf>
    <xf numFmtId="171" fontId="5" fillId="22" borderId="0" xfId="0" applyNumberFormat="1" applyFont="1" applyFill="1" applyBorder="1" applyAlignment="1">
      <alignment horizontal="center" vertical="center" wrapText="1"/>
    </xf>
    <xf numFmtId="171" fontId="5" fillId="22" borderId="0" xfId="0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center" vertical="center" wrapText="1"/>
    </xf>
    <xf numFmtId="171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8" borderId="3" xfId="0" applyFont="1" applyFill="1" applyBorder="1" applyAlignment="1">
      <alignment vertical="center"/>
    </xf>
    <xf numFmtId="0" fontId="5" fillId="28" borderId="3" xfId="0" applyFont="1" applyFill="1" applyBorder="1" applyAlignment="1">
      <alignment horizontal="left" vertical="center"/>
    </xf>
    <xf numFmtId="0" fontId="5" fillId="2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1" fillId="28" borderId="29" xfId="0" applyFont="1" applyFill="1" applyBorder="1" applyAlignment="1">
      <alignment horizontal="center" vertical="center" wrapText="1"/>
    </xf>
    <xf numFmtId="0" fontId="93" fillId="28" borderId="18" xfId="0" applyFont="1" applyFill="1" applyBorder="1" applyAlignment="1">
      <alignment vertical="center" wrapText="1"/>
    </xf>
    <xf numFmtId="0" fontId="94" fillId="28" borderId="18" xfId="0" applyFont="1" applyFill="1" applyBorder="1" applyAlignment="1">
      <alignment horizontal="center" vertical="center" wrapText="1"/>
    </xf>
    <xf numFmtId="0" fontId="93" fillId="28" borderId="3" xfId="0" applyFont="1" applyFill="1" applyBorder="1" applyAlignment="1">
      <alignment vertical="center" wrapText="1"/>
    </xf>
    <xf numFmtId="0" fontId="94" fillId="28" borderId="3" xfId="0" applyFont="1" applyFill="1" applyBorder="1" applyAlignment="1">
      <alignment horizontal="center" vertical="center" wrapText="1"/>
    </xf>
    <xf numFmtId="0" fontId="93" fillId="28" borderId="17" xfId="0" applyFont="1" applyFill="1" applyBorder="1" applyAlignment="1">
      <alignment vertical="center" wrapText="1"/>
    </xf>
    <xf numFmtId="0" fontId="94" fillId="28" borderId="17" xfId="0" applyFont="1" applyFill="1" applyBorder="1" applyAlignment="1">
      <alignment horizontal="center" vertical="center" wrapText="1"/>
    </xf>
    <xf numFmtId="0" fontId="89" fillId="28" borderId="27" xfId="0" applyFont="1" applyFill="1" applyBorder="1" applyAlignment="1">
      <alignment vertical="center" wrapText="1"/>
    </xf>
    <xf numFmtId="0" fontId="66" fillId="28" borderId="18" xfId="0" applyFont="1" applyFill="1" applyBorder="1" applyAlignment="1">
      <alignment vertical="center" wrapText="1"/>
    </xf>
    <xf numFmtId="0" fontId="66" fillId="28" borderId="3" xfId="0" applyFont="1" applyFill="1" applyBorder="1" applyAlignment="1">
      <alignment vertical="center" wrapText="1"/>
    </xf>
    <xf numFmtId="0" fontId="94" fillId="28" borderId="51" xfId="0" applyFont="1" applyFill="1" applyBorder="1" applyAlignment="1">
      <alignment horizontal="center" vertical="center" wrapText="1"/>
    </xf>
    <xf numFmtId="0" fontId="94" fillId="28" borderId="16" xfId="0" applyFont="1" applyFill="1" applyBorder="1" applyAlignment="1">
      <alignment horizontal="center" vertical="center" wrapText="1"/>
    </xf>
    <xf numFmtId="0" fontId="5" fillId="28" borderId="51" xfId="0" quotePrefix="1" applyFont="1" applyFill="1" applyBorder="1" applyAlignment="1">
      <alignment horizontal="center" vertical="center"/>
    </xf>
    <xf numFmtId="0" fontId="5" fillId="28" borderId="16" xfId="0" quotePrefix="1" applyFont="1" applyFill="1" applyBorder="1" applyAlignment="1">
      <alignment horizontal="center" vertical="center"/>
    </xf>
    <xf numFmtId="0" fontId="5" fillId="28" borderId="46" xfId="0" quotePrefix="1" applyFont="1" applyFill="1" applyBorder="1" applyAlignment="1">
      <alignment horizontal="center" vertical="center"/>
    </xf>
    <xf numFmtId="0" fontId="90" fillId="28" borderId="24" xfId="0" applyFont="1" applyFill="1" applyBorder="1" applyAlignment="1">
      <alignment vertical="center" wrapText="1"/>
    </xf>
    <xf numFmtId="0" fontId="6" fillId="28" borderId="61" xfId="0" quotePrefix="1" applyFont="1" applyFill="1" applyBorder="1" applyAlignment="1">
      <alignment horizontal="center" vertical="center"/>
    </xf>
    <xf numFmtId="0" fontId="90" fillId="28" borderId="21" xfId="0" applyFont="1" applyFill="1" applyBorder="1" applyAlignment="1">
      <alignment vertical="center" wrapText="1"/>
    </xf>
    <xf numFmtId="0" fontId="6" fillId="28" borderId="50" xfId="0" quotePrefix="1" applyFont="1" applyFill="1" applyBorder="1" applyAlignment="1">
      <alignment horizontal="center" vertical="center"/>
    </xf>
    <xf numFmtId="0" fontId="93" fillId="0" borderId="3" xfId="0" applyFont="1" applyBorder="1" applyAlignment="1">
      <alignment vertical="center" wrapText="1"/>
    </xf>
    <xf numFmtId="0" fontId="5" fillId="22" borderId="51" xfId="0" quotePrefix="1" applyFont="1" applyFill="1" applyBorder="1" applyAlignment="1">
      <alignment horizontal="center" vertical="center"/>
    </xf>
    <xf numFmtId="0" fontId="5" fillId="22" borderId="16" xfId="0" quotePrefix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22" borderId="0" xfId="0" quotePrefix="1" applyFont="1" applyFill="1" applyBorder="1" applyAlignment="1">
      <alignment horizontal="center" vertical="center"/>
    </xf>
    <xf numFmtId="181" fontId="5" fillId="28" borderId="0" xfId="0" applyNumberFormat="1" applyFont="1" applyFill="1" applyBorder="1" applyAlignment="1">
      <alignment horizontal="center" vertical="center" wrapText="1"/>
    </xf>
    <xf numFmtId="181" fontId="4" fillId="28" borderId="0" xfId="0" applyNumberFormat="1" applyFont="1" applyFill="1" applyBorder="1" applyAlignment="1">
      <alignment vertical="center"/>
    </xf>
    <xf numFmtId="0" fontId="4" fillId="22" borderId="3" xfId="0" applyFont="1" applyFill="1" applyBorder="1" applyAlignment="1">
      <alignment horizontal="left" vertical="center" wrapText="1"/>
    </xf>
    <xf numFmtId="0" fontId="92" fillId="22" borderId="3" xfId="0" applyFont="1" applyFill="1" applyBorder="1" applyAlignment="1">
      <alignment horizontal="left" vertical="center" wrapText="1"/>
    </xf>
    <xf numFmtId="0" fontId="92" fillId="2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22" borderId="3" xfId="0" quotePrefix="1" applyFont="1" applyFill="1" applyBorder="1" applyAlignment="1">
      <alignment horizontal="center" vertical="center"/>
    </xf>
    <xf numFmtId="0" fontId="92" fillId="0" borderId="3" xfId="0" applyFont="1" applyBorder="1" applyAlignment="1">
      <alignment horizontal="left" vertical="center" wrapText="1"/>
    </xf>
    <xf numFmtId="0" fontId="92" fillId="22" borderId="3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2" borderId="3" xfId="0" quotePrefix="1" applyFont="1" applyFill="1" applyBorder="1" applyAlignment="1">
      <alignment horizontal="center" vertical="center"/>
    </xf>
    <xf numFmtId="0" fontId="73" fillId="0" borderId="0" xfId="0" applyFont="1" applyFill="1" applyBorder="1" applyAlignment="1" applyProtection="1">
      <alignment horizontal="left" vertical="top" wrapText="1"/>
      <protection locked="0"/>
    </xf>
    <xf numFmtId="0" fontId="69" fillId="0" borderId="0" xfId="0" applyFont="1" applyFill="1"/>
    <xf numFmtId="171" fontId="5" fillId="28" borderId="0" xfId="0" applyNumberFormat="1" applyFont="1" applyFill="1" applyBorder="1" applyAlignment="1">
      <alignment horizontal="left" vertical="center" wrapText="1"/>
    </xf>
    <xf numFmtId="0" fontId="69" fillId="28" borderId="3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vertical="center"/>
    </xf>
    <xf numFmtId="0" fontId="65" fillId="28" borderId="13" xfId="0" applyFont="1" applyFill="1" applyBorder="1" applyAlignment="1">
      <alignment vertical="center"/>
    </xf>
    <xf numFmtId="0" fontId="5" fillId="28" borderId="0" xfId="0" applyFont="1" applyFill="1" applyAlignment="1">
      <alignment horizontal="left" vertical="center"/>
    </xf>
    <xf numFmtId="0" fontId="82" fillId="28" borderId="3" xfId="0" applyFont="1" applyFill="1" applyBorder="1" applyAlignment="1">
      <alignment horizontal="center" vertical="center" wrapText="1"/>
    </xf>
    <xf numFmtId="178" fontId="73" fillId="28" borderId="18" xfId="0" applyNumberFormat="1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horizontal="center" vertical="center"/>
    </xf>
    <xf numFmtId="0" fontId="94" fillId="28" borderId="29" xfId="0" applyFont="1" applyFill="1" applyBorder="1" applyAlignment="1">
      <alignment horizontal="center" vertical="center" wrapText="1"/>
    </xf>
    <xf numFmtId="181" fontId="4" fillId="28" borderId="30" xfId="0" applyNumberFormat="1" applyFont="1" applyFill="1" applyBorder="1" applyAlignment="1">
      <alignment horizontal="center" vertical="center" wrapText="1"/>
    </xf>
    <xf numFmtId="0" fontId="95" fillId="0" borderId="0" xfId="0" applyFont="1"/>
    <xf numFmtId="0" fontId="96" fillId="0" borderId="3" xfId="0" applyFont="1" applyBorder="1" applyAlignment="1">
      <alignment horizontal="center"/>
    </xf>
    <xf numFmtId="0" fontId="69" fillId="0" borderId="3" xfId="0" applyFont="1" applyBorder="1" applyAlignment="1">
      <alignment wrapText="1"/>
    </xf>
    <xf numFmtId="0" fontId="65" fillId="28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/>
    </xf>
    <xf numFmtId="0" fontId="0" fillId="0" borderId="13" xfId="0" applyBorder="1"/>
    <xf numFmtId="0" fontId="0" fillId="0" borderId="0" xfId="0" applyAlignment="1">
      <alignment horizontal="center"/>
    </xf>
    <xf numFmtId="0" fontId="69" fillId="0" borderId="18" xfId="0" applyFont="1" applyBorder="1" applyAlignment="1">
      <alignment wrapText="1"/>
    </xf>
    <xf numFmtId="0" fontId="97" fillId="0" borderId="3" xfId="0" applyFont="1" applyBorder="1" applyAlignment="1">
      <alignment vertical="center" wrapText="1"/>
    </xf>
    <xf numFmtId="0" fontId="97" fillId="0" borderId="3" xfId="0" applyFont="1" applyBorder="1" applyAlignment="1">
      <alignment horizontal="center" vertical="center" wrapText="1"/>
    </xf>
    <xf numFmtId="0" fontId="83" fillId="0" borderId="3" xfId="0" applyFont="1" applyBorder="1" applyAlignment="1">
      <alignment vertical="center" wrapText="1"/>
    </xf>
    <xf numFmtId="0" fontId="93" fillId="28" borderId="18" xfId="0" applyFont="1" applyFill="1" applyBorder="1" applyAlignment="1">
      <alignment horizontal="left" vertical="center" wrapText="1"/>
    </xf>
    <xf numFmtId="0" fontId="4" fillId="28" borderId="42" xfId="0" quotePrefix="1" applyFont="1" applyFill="1" applyBorder="1" applyAlignment="1">
      <alignment horizontal="center" vertical="center"/>
    </xf>
    <xf numFmtId="182" fontId="4" fillId="28" borderId="29" xfId="0" applyNumberFormat="1" applyFont="1" applyFill="1" applyBorder="1" applyAlignment="1">
      <alignment horizontal="center" vertical="center" wrapText="1"/>
    </xf>
    <xf numFmtId="182" fontId="4" fillId="28" borderId="3" xfId="0" applyNumberFormat="1" applyFont="1" applyFill="1" applyBorder="1" applyAlignment="1">
      <alignment horizontal="center" vertical="center" wrapText="1"/>
    </xf>
    <xf numFmtId="180" fontId="5" fillId="28" borderId="58" xfId="0" applyNumberFormat="1" applyFont="1" applyFill="1" applyBorder="1" applyAlignment="1">
      <alignment horizontal="center" vertical="center" wrapText="1"/>
    </xf>
    <xf numFmtId="182" fontId="5" fillId="28" borderId="58" xfId="0" applyNumberFormat="1" applyFont="1" applyFill="1" applyBorder="1" applyAlignment="1">
      <alignment horizontal="center" vertical="center" wrapText="1"/>
    </xf>
    <xf numFmtId="0" fontId="5" fillId="28" borderId="58" xfId="0" applyFont="1" applyFill="1" applyBorder="1" applyAlignment="1">
      <alignment horizontal="center" vertical="center" wrapText="1"/>
    </xf>
    <xf numFmtId="182" fontId="4" fillId="28" borderId="18" xfId="0" applyNumberFormat="1" applyFont="1" applyFill="1" applyBorder="1" applyAlignment="1">
      <alignment horizontal="center" vertical="center" wrapText="1"/>
    </xf>
    <xf numFmtId="0" fontId="4" fillId="28" borderId="58" xfId="0" applyFont="1" applyFill="1" applyBorder="1" applyAlignment="1">
      <alignment horizontal="center" vertical="center" wrapText="1"/>
    </xf>
    <xf numFmtId="181" fontId="4" fillId="28" borderId="58" xfId="0" applyNumberFormat="1" applyFont="1" applyFill="1" applyBorder="1" applyAlignment="1">
      <alignment horizontal="center" vertical="center" wrapText="1"/>
    </xf>
    <xf numFmtId="182" fontId="4" fillId="28" borderId="17" xfId="0" applyNumberFormat="1" applyFont="1" applyFill="1" applyBorder="1" applyAlignment="1">
      <alignment horizontal="center" vertical="center" wrapText="1"/>
    </xf>
    <xf numFmtId="0" fontId="69" fillId="28" borderId="63" xfId="0" applyFont="1" applyFill="1" applyBorder="1" applyAlignment="1">
      <alignment vertical="center"/>
    </xf>
    <xf numFmtId="0" fontId="88" fillId="28" borderId="45" xfId="0" applyFont="1" applyFill="1" applyBorder="1" applyAlignment="1">
      <alignment vertical="center" wrapText="1"/>
    </xf>
    <xf numFmtId="0" fontId="4" fillId="28" borderId="45" xfId="0" applyFont="1" applyFill="1" applyBorder="1" applyAlignment="1">
      <alignment vertical="center"/>
    </xf>
    <xf numFmtId="0" fontId="69" fillId="28" borderId="57" xfId="0" applyFont="1" applyFill="1" applyBorder="1" applyAlignment="1">
      <alignment vertical="center"/>
    </xf>
    <xf numFmtId="0" fontId="83" fillId="28" borderId="58" xfId="0" applyFont="1" applyFill="1" applyBorder="1" applyAlignment="1">
      <alignment vertical="center" wrapText="1"/>
    </xf>
    <xf numFmtId="0" fontId="5" fillId="28" borderId="58" xfId="0" applyFont="1" applyFill="1" applyBorder="1" applyAlignment="1">
      <alignment vertical="center"/>
    </xf>
    <xf numFmtId="182" fontId="4" fillId="28" borderId="58" xfId="0" applyNumberFormat="1" applyFont="1" applyFill="1" applyBorder="1" applyAlignment="1">
      <alignment horizontal="center" vertical="center" wrapText="1"/>
    </xf>
    <xf numFmtId="181" fontId="4" fillId="28" borderId="64" xfId="0" applyNumberFormat="1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/>
    </xf>
    <xf numFmtId="182" fontId="72" fillId="28" borderId="29" xfId="0" applyNumberFormat="1" applyFont="1" applyFill="1" applyBorder="1" applyAlignment="1">
      <alignment horizontal="center" vertical="center" wrapText="1"/>
    </xf>
    <xf numFmtId="183" fontId="5" fillId="28" borderId="17" xfId="0" applyNumberFormat="1" applyFont="1" applyFill="1" applyBorder="1" applyAlignment="1">
      <alignment vertical="center"/>
    </xf>
    <xf numFmtId="183" fontId="5" fillId="28" borderId="17" xfId="0" applyNumberFormat="1" applyFont="1" applyFill="1" applyBorder="1" applyAlignment="1">
      <alignment horizontal="left" vertical="center"/>
    </xf>
    <xf numFmtId="182" fontId="73" fillId="28" borderId="3" xfId="0" applyNumberFormat="1" applyFont="1" applyFill="1" applyBorder="1" applyAlignment="1">
      <alignment horizontal="center" vertical="center" wrapText="1"/>
    </xf>
    <xf numFmtId="183" fontId="73" fillId="28" borderId="3" xfId="0" applyNumberFormat="1" applyFont="1" applyFill="1" applyBorder="1" applyAlignment="1">
      <alignment horizontal="center" vertical="center"/>
    </xf>
    <xf numFmtId="183" fontId="72" fillId="28" borderId="3" xfId="0" applyNumberFormat="1" applyFont="1" applyFill="1" applyBorder="1" applyAlignment="1">
      <alignment horizontal="center" vertical="center" wrapText="1"/>
    </xf>
    <xf numFmtId="183" fontId="5" fillId="28" borderId="45" xfId="0" applyNumberFormat="1" applyFont="1" applyFill="1" applyBorder="1" applyAlignment="1">
      <alignment vertical="center"/>
    </xf>
    <xf numFmtId="183" fontId="5" fillId="28" borderId="45" xfId="0" applyNumberFormat="1" applyFont="1" applyFill="1" applyBorder="1" applyAlignment="1">
      <alignment horizontal="left" vertical="center"/>
    </xf>
    <xf numFmtId="171" fontId="77" fillId="28" borderId="3" xfId="0" applyNumberFormat="1" applyFont="1" applyFill="1" applyBorder="1" applyAlignment="1">
      <alignment vertical="center"/>
    </xf>
    <xf numFmtId="170" fontId="66" fillId="28" borderId="12" xfId="0" applyNumberFormat="1" applyFont="1" applyFill="1" applyBorder="1" applyAlignment="1">
      <alignment horizontal="center" vertical="center" wrapText="1"/>
    </xf>
    <xf numFmtId="0" fontId="89" fillId="29" borderId="41" xfId="0" applyFont="1" applyFill="1" applyBorder="1" applyAlignment="1">
      <alignment vertical="center" wrapText="1"/>
    </xf>
    <xf numFmtId="0" fontId="91" fillId="29" borderId="29" xfId="0" applyFont="1" applyFill="1" applyBorder="1" applyAlignment="1">
      <alignment horizontal="center" vertical="center" wrapText="1"/>
    </xf>
    <xf numFmtId="0" fontId="89" fillId="29" borderId="52" xfId="0" applyFont="1" applyFill="1" applyBorder="1" applyAlignment="1">
      <alignment vertical="center" wrapText="1"/>
    </xf>
    <xf numFmtId="0" fontId="91" fillId="29" borderId="53" xfId="0" applyFont="1" applyFill="1" applyBorder="1" applyAlignment="1">
      <alignment horizontal="center" vertical="center" wrapText="1"/>
    </xf>
    <xf numFmtId="0" fontId="89" fillId="29" borderId="55" xfId="0" applyFont="1" applyFill="1" applyBorder="1" applyAlignment="1">
      <alignment vertical="center" wrapText="1"/>
    </xf>
    <xf numFmtId="0" fontId="4" fillId="29" borderId="42" xfId="0" quotePrefix="1" applyFont="1" applyFill="1" applyBorder="1" applyAlignment="1">
      <alignment horizontal="center" vertical="center"/>
    </xf>
    <xf numFmtId="0" fontId="90" fillId="29" borderId="55" xfId="0" applyFont="1" applyFill="1" applyBorder="1" applyAlignment="1">
      <alignment vertical="center" wrapText="1"/>
    </xf>
    <xf numFmtId="0" fontId="92" fillId="29" borderId="42" xfId="0" quotePrefix="1" applyFont="1" applyFill="1" applyBorder="1" applyAlignment="1">
      <alignment horizontal="center" vertical="center"/>
    </xf>
    <xf numFmtId="182" fontId="92" fillId="29" borderId="42" xfId="0" applyNumberFormat="1" applyFont="1" applyFill="1" applyBorder="1" applyAlignment="1">
      <alignment horizontal="center" vertical="center" wrapText="1"/>
    </xf>
    <xf numFmtId="182" fontId="4" fillId="28" borderId="42" xfId="0" applyNumberFormat="1" applyFont="1" applyFill="1" applyBorder="1" applyAlignment="1">
      <alignment horizontal="center" vertical="center" wrapText="1"/>
    </xf>
    <xf numFmtId="182" fontId="92" fillId="28" borderId="51" xfId="0" applyNumberFormat="1" applyFont="1" applyFill="1" applyBorder="1" applyAlignment="1">
      <alignment horizontal="center" vertical="center" wrapText="1"/>
    </xf>
    <xf numFmtId="182" fontId="92" fillId="28" borderId="18" xfId="0" applyNumberFormat="1" applyFont="1" applyFill="1" applyBorder="1" applyAlignment="1">
      <alignment horizontal="center" vertical="center" wrapText="1"/>
    </xf>
    <xf numFmtId="182" fontId="92" fillId="28" borderId="18" xfId="0" applyNumberFormat="1" applyFont="1" applyFill="1" applyBorder="1" applyAlignment="1">
      <alignment vertical="center"/>
    </xf>
    <xf numFmtId="182" fontId="92" fillId="28" borderId="16" xfId="0" applyNumberFormat="1" applyFont="1" applyFill="1" applyBorder="1" applyAlignment="1">
      <alignment horizontal="center" vertical="center" wrapText="1"/>
    </xf>
    <xf numFmtId="182" fontId="92" fillId="28" borderId="3" xfId="0" applyNumberFormat="1" applyFont="1" applyFill="1" applyBorder="1" applyAlignment="1">
      <alignment horizontal="center" vertical="center" wrapText="1"/>
    </xf>
    <xf numFmtId="182" fontId="92" fillId="28" borderId="46" xfId="0" applyNumberFormat="1" applyFont="1" applyFill="1" applyBorder="1" applyAlignment="1">
      <alignment horizontal="center" vertical="center" wrapText="1"/>
    </xf>
    <xf numFmtId="182" fontId="92" fillId="28" borderId="17" xfId="0" applyNumberFormat="1" applyFont="1" applyFill="1" applyBorder="1" applyAlignment="1">
      <alignment horizontal="center" vertical="center" wrapText="1"/>
    </xf>
    <xf numFmtId="182" fontId="5" fillId="28" borderId="51" xfId="0" applyNumberFormat="1" applyFont="1" applyFill="1" applyBorder="1" applyAlignment="1">
      <alignment horizontal="center" vertical="center" wrapText="1"/>
    </xf>
    <xf numFmtId="182" fontId="5" fillId="28" borderId="18" xfId="0" applyNumberFormat="1" applyFont="1" applyFill="1" applyBorder="1" applyAlignment="1">
      <alignment horizontal="center" vertical="center" wrapText="1"/>
    </xf>
    <xf numFmtId="182" fontId="5" fillId="28" borderId="18" xfId="0" applyNumberFormat="1" applyFont="1" applyFill="1" applyBorder="1" applyAlignment="1">
      <alignment vertical="center"/>
    </xf>
    <xf numFmtId="182" fontId="5" fillId="28" borderId="16" xfId="0" applyNumberFormat="1" applyFont="1" applyFill="1" applyBorder="1" applyAlignment="1">
      <alignment horizontal="center" vertical="center" wrapText="1"/>
    </xf>
    <xf numFmtId="182" fontId="5" fillId="28" borderId="3" xfId="0" applyNumberFormat="1" applyFont="1" applyFill="1" applyBorder="1" applyAlignment="1">
      <alignment horizontal="center" vertical="center" wrapText="1"/>
    </xf>
    <xf numFmtId="182" fontId="6" fillId="28" borderId="16" xfId="0" applyNumberFormat="1" applyFont="1" applyFill="1" applyBorder="1" applyAlignment="1">
      <alignment horizontal="center" vertical="center" wrapText="1"/>
    </xf>
    <xf numFmtId="182" fontId="6" fillId="28" borderId="3" xfId="0" applyNumberFormat="1" applyFont="1" applyFill="1" applyBorder="1" applyAlignment="1">
      <alignment horizontal="center" vertical="center" wrapText="1"/>
    </xf>
    <xf numFmtId="182" fontId="5" fillId="28" borderId="46" xfId="0" applyNumberFormat="1" applyFont="1" applyFill="1" applyBorder="1" applyAlignment="1">
      <alignment horizontal="center" vertical="center" wrapText="1"/>
    </xf>
    <xf numFmtId="182" fontId="5" fillId="28" borderId="17" xfId="0" applyNumberFormat="1" applyFont="1" applyFill="1" applyBorder="1" applyAlignment="1">
      <alignment horizontal="center" vertical="center" wrapText="1"/>
    </xf>
    <xf numFmtId="182" fontId="4" fillId="28" borderId="30" xfId="0" applyNumberFormat="1" applyFont="1" applyFill="1" applyBorder="1" applyAlignment="1">
      <alignment horizontal="center" vertical="center" wrapText="1"/>
    </xf>
    <xf numFmtId="182" fontId="6" fillId="29" borderId="54" xfId="0" applyNumberFormat="1" applyFont="1" applyFill="1" applyBorder="1" applyAlignment="1">
      <alignment horizontal="center" vertical="center" wrapText="1"/>
    </xf>
    <xf numFmtId="182" fontId="4" fillId="28" borderId="16" xfId="0" applyNumberFormat="1" applyFont="1" applyFill="1" applyBorder="1" applyAlignment="1">
      <alignment horizontal="center" vertical="center" wrapText="1"/>
    </xf>
    <xf numFmtId="182" fontId="4" fillId="28" borderId="3" xfId="0" applyNumberFormat="1" applyFont="1" applyFill="1" applyBorder="1" applyAlignment="1">
      <alignment vertical="center"/>
    </xf>
    <xf numFmtId="182" fontId="92" fillId="29" borderId="29" xfId="0" applyNumberFormat="1" applyFont="1" applyFill="1" applyBorder="1" applyAlignment="1">
      <alignment horizontal="center" vertical="center" wrapText="1"/>
    </xf>
    <xf numFmtId="182" fontId="5" fillId="29" borderId="29" xfId="0" applyNumberFormat="1" applyFont="1" applyFill="1" applyBorder="1" applyAlignment="1">
      <alignment horizontal="center" vertical="center" wrapText="1"/>
    </xf>
    <xf numFmtId="182" fontId="6" fillId="28" borderId="25" xfId="0" applyNumberFormat="1" applyFont="1" applyFill="1" applyBorder="1" applyAlignment="1">
      <alignment horizontal="center" vertical="center" wrapText="1"/>
    </xf>
    <xf numFmtId="182" fontId="6" fillId="28" borderId="22" xfId="0" applyNumberFormat="1" applyFont="1" applyFill="1" applyBorder="1" applyAlignment="1">
      <alignment horizontal="center" vertical="center" wrapText="1"/>
    </xf>
    <xf numFmtId="182" fontId="5" fillId="28" borderId="45" xfId="0" applyNumberFormat="1" applyFont="1" applyFill="1" applyBorder="1" applyAlignment="1">
      <alignment horizontal="center" vertical="center" wrapText="1"/>
    </xf>
    <xf numFmtId="171" fontId="72" fillId="28" borderId="3" xfId="0" applyNumberFormat="1" applyFont="1" applyFill="1" applyBorder="1" applyAlignment="1">
      <alignment horizontal="right" vertical="center" wrapText="1"/>
    </xf>
    <xf numFmtId="171" fontId="72" fillId="28" borderId="12" xfId="0" applyNumberFormat="1" applyFont="1" applyFill="1" applyBorder="1" applyAlignment="1">
      <alignment vertical="center" wrapText="1"/>
    </xf>
    <xf numFmtId="0" fontId="89" fillId="28" borderId="65" xfId="0" applyFont="1" applyFill="1" applyBorder="1" applyAlignment="1">
      <alignment vertical="center" wrapText="1"/>
    </xf>
    <xf numFmtId="0" fontId="6" fillId="28" borderId="54" xfId="0" quotePrefix="1" applyFont="1" applyFill="1" applyBorder="1" applyAlignment="1">
      <alignment horizontal="center" vertical="center"/>
    </xf>
    <xf numFmtId="182" fontId="6" fillId="28" borderId="53" xfId="0" applyNumberFormat="1" applyFont="1" applyFill="1" applyBorder="1" applyAlignment="1">
      <alignment horizontal="center" vertical="center" wrapText="1"/>
    </xf>
    <xf numFmtId="182" fontId="6" fillId="28" borderId="66" xfId="0" applyNumberFormat="1" applyFont="1" applyFill="1" applyBorder="1" applyAlignment="1">
      <alignment horizontal="center" vertical="center" wrapText="1"/>
    </xf>
    <xf numFmtId="184" fontId="6" fillId="28" borderId="53" xfId="0" applyNumberFormat="1" applyFont="1" applyFill="1" applyBorder="1" applyAlignment="1">
      <alignment horizontal="center" vertical="center" wrapText="1"/>
    </xf>
    <xf numFmtId="184" fontId="6" fillId="28" borderId="3" xfId="0" applyNumberFormat="1" applyFont="1" applyFill="1" applyBorder="1" applyAlignment="1">
      <alignment horizontal="center" vertical="center" wrapText="1"/>
    </xf>
    <xf numFmtId="184" fontId="6" fillId="28" borderId="16" xfId="0" applyNumberFormat="1" applyFont="1" applyFill="1" applyBorder="1" applyAlignment="1">
      <alignment horizontal="center" vertical="center" wrapText="1"/>
    </xf>
    <xf numFmtId="184" fontId="5" fillId="28" borderId="3" xfId="0" applyNumberFormat="1" applyFont="1" applyFill="1" applyBorder="1" applyAlignment="1">
      <alignment horizontal="center" vertical="center" wrapText="1"/>
    </xf>
    <xf numFmtId="184" fontId="92" fillId="28" borderId="18" xfId="0" applyNumberFormat="1" applyFont="1" applyFill="1" applyBorder="1" applyAlignment="1">
      <alignment horizontal="center" vertical="center" wrapText="1"/>
    </xf>
    <xf numFmtId="184" fontId="92" fillId="28" borderId="51" xfId="0" applyNumberFormat="1" applyFont="1" applyFill="1" applyBorder="1" applyAlignment="1">
      <alignment horizontal="center" vertical="center" wrapText="1"/>
    </xf>
    <xf numFmtId="184" fontId="6" fillId="29" borderId="54" xfId="0" applyNumberFormat="1" applyFont="1" applyFill="1" applyBorder="1" applyAlignment="1">
      <alignment horizontal="center" vertical="center" wrapText="1"/>
    </xf>
    <xf numFmtId="184" fontId="6" fillId="28" borderId="22" xfId="0" applyNumberFormat="1" applyFont="1" applyFill="1" applyBorder="1" applyAlignment="1">
      <alignment horizontal="center" vertical="center" wrapText="1"/>
    </xf>
    <xf numFmtId="170" fontId="66" fillId="28" borderId="3" xfId="0" applyNumberFormat="1" applyFont="1" applyFill="1" applyBorder="1" applyAlignment="1">
      <alignment horizontal="center" vertical="center" wrapText="1"/>
    </xf>
    <xf numFmtId="4" fontId="72" fillId="28" borderId="3" xfId="0" applyNumberFormat="1" applyFont="1" applyFill="1" applyBorder="1" applyAlignment="1">
      <alignment horizontal="right" vertical="center" wrapText="1"/>
    </xf>
    <xf numFmtId="4" fontId="72" fillId="28" borderId="3" xfId="0" applyNumberFormat="1" applyFont="1" applyFill="1" applyBorder="1" applyAlignment="1">
      <alignment horizontal="center" vertical="center" wrapText="1"/>
    </xf>
    <xf numFmtId="185" fontId="72" fillId="28" borderId="3" xfId="0" applyNumberFormat="1" applyFont="1" applyFill="1" applyBorder="1" applyAlignment="1">
      <alignment horizontal="center" vertical="center" wrapText="1"/>
    </xf>
    <xf numFmtId="2" fontId="72" fillId="28" borderId="29" xfId="0" applyNumberFormat="1" applyFont="1" applyFill="1" applyBorder="1" applyAlignment="1">
      <alignment horizontal="center" vertical="center" wrapText="1"/>
    </xf>
    <xf numFmtId="2" fontId="73" fillId="28" borderId="3" xfId="0" applyNumberFormat="1" applyFont="1" applyFill="1" applyBorder="1" applyAlignment="1">
      <alignment horizontal="center" vertical="center"/>
    </xf>
    <xf numFmtId="2" fontId="73" fillId="28" borderId="3" xfId="0" applyNumberFormat="1" applyFont="1" applyFill="1" applyBorder="1" applyAlignment="1">
      <alignment horizontal="center" vertical="center" wrapText="1"/>
    </xf>
    <xf numFmtId="177" fontId="5" fillId="28" borderId="3" xfId="0" applyNumberFormat="1" applyFont="1" applyFill="1" applyBorder="1" applyAlignment="1">
      <alignment horizontal="left" vertical="center" wrapText="1"/>
    </xf>
    <xf numFmtId="177" fontId="5" fillId="28" borderId="3" xfId="0" quotePrefix="1" applyNumberFormat="1" applyFont="1" applyFill="1" applyBorder="1" applyAlignment="1">
      <alignment vertical="center" wrapText="1"/>
    </xf>
    <xf numFmtId="177" fontId="5" fillId="28" borderId="17" xfId="0" quotePrefix="1" applyNumberFormat="1" applyFont="1" applyFill="1" applyBorder="1" applyAlignment="1">
      <alignment vertical="center" wrapText="1"/>
    </xf>
    <xf numFmtId="177" fontId="5" fillId="28" borderId="17" xfId="0" applyNumberFormat="1" applyFont="1" applyFill="1" applyBorder="1" applyAlignment="1">
      <alignment horizontal="left" vertical="center"/>
    </xf>
    <xf numFmtId="177" fontId="5" fillId="28" borderId="17" xfId="0" applyNumberFormat="1" applyFont="1" applyFill="1" applyBorder="1" applyAlignment="1">
      <alignment vertical="center"/>
    </xf>
    <xf numFmtId="177" fontId="4" fillId="28" borderId="29" xfId="0" applyNumberFormat="1" applyFont="1" applyFill="1" applyBorder="1" applyAlignment="1">
      <alignment vertical="center"/>
    </xf>
    <xf numFmtId="177" fontId="5" fillId="28" borderId="29" xfId="0" applyNumberFormat="1" applyFont="1" applyFill="1" applyBorder="1" applyAlignment="1">
      <alignment vertical="center"/>
    </xf>
    <xf numFmtId="177" fontId="5" fillId="28" borderId="3" xfId="0" applyNumberFormat="1" applyFont="1" applyFill="1" applyBorder="1" applyAlignment="1">
      <alignment vertical="center"/>
    </xf>
    <xf numFmtId="177" fontId="5" fillId="28" borderId="3" xfId="0" applyNumberFormat="1" applyFont="1" applyFill="1" applyBorder="1" applyAlignment="1">
      <alignment horizontal="left" vertical="center"/>
    </xf>
    <xf numFmtId="177" fontId="5" fillId="28" borderId="45" xfId="0" applyNumberFormat="1" applyFont="1" applyFill="1" applyBorder="1" applyAlignment="1">
      <alignment vertical="center"/>
    </xf>
    <xf numFmtId="177" fontId="5" fillId="28" borderId="58" xfId="0" applyNumberFormat="1" applyFont="1" applyFill="1" applyBorder="1" applyAlignment="1">
      <alignment vertical="center"/>
    </xf>
    <xf numFmtId="177" fontId="5" fillId="28" borderId="58" xfId="0" applyNumberFormat="1" applyFont="1" applyFill="1" applyBorder="1" applyAlignment="1">
      <alignment horizontal="left" vertical="center"/>
    </xf>
    <xf numFmtId="0" fontId="98" fillId="30" borderId="67" xfId="0" applyFont="1" applyFill="1" applyBorder="1" applyAlignment="1">
      <alignment horizontal="left" vertical="center" wrapText="1"/>
    </xf>
    <xf numFmtId="170" fontId="73" fillId="0" borderId="3" xfId="0" applyNumberFormat="1" applyFont="1" applyBorder="1"/>
    <xf numFmtId="0" fontId="73" fillId="0" borderId="0" xfId="0" applyFont="1"/>
    <xf numFmtId="0" fontId="73" fillId="0" borderId="18" xfId="0" applyFont="1" applyBorder="1"/>
    <xf numFmtId="0" fontId="73" fillId="0" borderId="3" xfId="0" applyFont="1" applyBorder="1"/>
    <xf numFmtId="0" fontId="73" fillId="0" borderId="3" xfId="0" applyFont="1" applyBorder="1" applyAlignment="1">
      <alignment wrapText="1"/>
    </xf>
    <xf numFmtId="0" fontId="98" fillId="30" borderId="3" xfId="0" applyFont="1" applyFill="1" applyBorder="1" applyAlignment="1">
      <alignment horizontal="left" vertical="center" wrapText="1"/>
    </xf>
    <xf numFmtId="0" fontId="97" fillId="30" borderId="3" xfId="0" applyFont="1" applyFill="1" applyBorder="1" applyAlignment="1">
      <alignment horizontal="left" vertical="center" wrapText="1"/>
    </xf>
    <xf numFmtId="171" fontId="72" fillId="28" borderId="3" xfId="0" quotePrefix="1" applyNumberFormat="1" applyFont="1" applyFill="1" applyBorder="1" applyAlignment="1">
      <alignment horizontal="center" vertical="center" wrapText="1"/>
    </xf>
    <xf numFmtId="186" fontId="5" fillId="28" borderId="17" xfId="0" applyNumberFormat="1" applyFont="1" applyFill="1" applyBorder="1" applyAlignment="1">
      <alignment vertical="center"/>
    </xf>
    <xf numFmtId="186" fontId="4" fillId="28" borderId="29" xfId="0" applyNumberFormat="1" applyFont="1" applyFill="1" applyBorder="1" applyAlignment="1">
      <alignment vertical="center"/>
    </xf>
    <xf numFmtId="184" fontId="4" fillId="28" borderId="29" xfId="0" applyNumberFormat="1" applyFont="1" applyFill="1" applyBorder="1" applyAlignment="1">
      <alignment horizontal="center" vertical="center" wrapText="1"/>
    </xf>
    <xf numFmtId="187" fontId="72" fillId="28" borderId="17" xfId="0" applyNumberFormat="1" applyFont="1" applyFill="1" applyBorder="1" applyAlignment="1">
      <alignment horizontal="center" vertical="center" wrapText="1"/>
    </xf>
    <xf numFmtId="184" fontId="72" fillId="28" borderId="29" xfId="0" applyNumberFormat="1" applyFont="1" applyFill="1" applyBorder="1" applyAlignment="1">
      <alignment horizontal="center" vertical="center" wrapText="1"/>
    </xf>
    <xf numFmtId="187" fontId="73" fillId="28" borderId="18" xfId="0" applyNumberFormat="1" applyFont="1" applyFill="1" applyBorder="1" applyAlignment="1">
      <alignment horizontal="center" vertical="center" wrapText="1"/>
    </xf>
    <xf numFmtId="186" fontId="5" fillId="28" borderId="3" xfId="0" applyNumberFormat="1" applyFont="1" applyFill="1" applyBorder="1" applyAlignment="1">
      <alignment horizontal="center" vertical="center" wrapText="1"/>
    </xf>
    <xf numFmtId="186" fontId="5" fillId="28" borderId="17" xfId="0" applyNumberFormat="1" applyFont="1" applyFill="1" applyBorder="1" applyAlignment="1">
      <alignment vertical="center" wrapText="1"/>
    </xf>
    <xf numFmtId="186" fontId="5" fillId="28" borderId="17" xfId="0" applyNumberFormat="1" applyFont="1" applyFill="1" applyBorder="1" applyAlignment="1">
      <alignment horizontal="left" vertical="center" wrapText="1"/>
    </xf>
    <xf numFmtId="186" fontId="73" fillId="28" borderId="3" xfId="0" applyNumberFormat="1" applyFont="1" applyFill="1" applyBorder="1" applyAlignment="1">
      <alignment horizontal="right" vertical="center" wrapText="1"/>
    </xf>
    <xf numFmtId="186" fontId="73" fillId="28" borderId="3" xfId="0" applyNumberFormat="1" applyFont="1" applyFill="1" applyBorder="1" applyAlignment="1">
      <alignment horizontal="right" vertical="center"/>
    </xf>
    <xf numFmtId="186" fontId="73" fillId="28" borderId="3" xfId="0" applyNumberFormat="1" applyFont="1" applyFill="1" applyBorder="1" applyAlignment="1">
      <alignment vertical="center" wrapText="1"/>
    </xf>
    <xf numFmtId="186" fontId="72" fillId="28" borderId="3" xfId="0" applyNumberFormat="1" applyFont="1" applyFill="1" applyBorder="1" applyAlignment="1">
      <alignment vertical="center" wrapText="1"/>
    </xf>
    <xf numFmtId="186" fontId="72" fillId="28" borderId="18" xfId="0" applyNumberFormat="1" applyFont="1" applyFill="1" applyBorder="1" applyAlignment="1">
      <alignment horizontal="center" vertical="center" wrapText="1"/>
    </xf>
    <xf numFmtId="186" fontId="73" fillId="28" borderId="3" xfId="0" applyNumberFormat="1" applyFont="1" applyFill="1" applyBorder="1" applyAlignment="1">
      <alignment horizontal="center" vertical="center" wrapText="1"/>
    </xf>
    <xf numFmtId="10" fontId="83" fillId="28" borderId="3" xfId="0" applyNumberFormat="1" applyFont="1" applyFill="1" applyBorder="1" applyAlignment="1">
      <alignment vertical="center" wrapText="1"/>
    </xf>
    <xf numFmtId="49" fontId="5" fillId="28" borderId="3" xfId="0" applyNumberFormat="1" applyFont="1" applyFill="1" applyBorder="1" applyAlignment="1">
      <alignment vertical="center"/>
    </xf>
    <xf numFmtId="188" fontId="4" fillId="28" borderId="58" xfId="0" applyNumberFormat="1" applyFont="1" applyFill="1" applyBorder="1" applyAlignment="1">
      <alignment horizontal="center" vertical="center" wrapText="1"/>
    </xf>
    <xf numFmtId="188" fontId="4" fillId="28" borderId="18" xfId="0" applyNumberFormat="1" applyFont="1" applyFill="1" applyBorder="1" applyAlignment="1">
      <alignment horizontal="center" vertical="center" wrapText="1"/>
    </xf>
    <xf numFmtId="188" fontId="4" fillId="28" borderId="3" xfId="0" applyNumberFormat="1" applyFont="1" applyFill="1" applyBorder="1" applyAlignment="1">
      <alignment horizontal="center" vertical="center" wrapText="1"/>
    </xf>
    <xf numFmtId="184" fontId="4" fillId="28" borderId="3" xfId="0" applyNumberFormat="1" applyFont="1" applyFill="1" applyBorder="1" applyAlignment="1">
      <alignment horizontal="center" vertical="center" wrapText="1"/>
    </xf>
    <xf numFmtId="186" fontId="5" fillId="28" borderId="3" xfId="0" applyNumberFormat="1" applyFont="1" applyFill="1" applyBorder="1" applyAlignment="1">
      <alignment horizontal="right" vertical="center" wrapText="1"/>
    </xf>
    <xf numFmtId="179" fontId="70" fillId="28" borderId="0" xfId="0" applyNumberFormat="1" applyFont="1" applyFill="1"/>
    <xf numFmtId="164" fontId="73" fillId="28" borderId="3" xfId="352" applyFont="1" applyFill="1" applyBorder="1" applyAlignment="1">
      <alignment horizontal="center" vertical="center" wrapText="1"/>
    </xf>
    <xf numFmtId="2" fontId="73" fillId="28" borderId="18" xfId="0" applyNumberFormat="1" applyFont="1" applyFill="1" applyBorder="1" applyAlignment="1">
      <alignment horizontal="center" vertical="center" wrapText="1"/>
    </xf>
    <xf numFmtId="189" fontId="73" fillId="0" borderId="3" xfId="0" applyNumberFormat="1" applyFont="1" applyBorder="1"/>
    <xf numFmtId="190" fontId="5" fillId="28" borderId="3" xfId="0" applyNumberFormat="1" applyFont="1" applyFill="1" applyBorder="1" applyAlignment="1">
      <alignment horizontal="center" vertical="center" wrapText="1"/>
    </xf>
    <xf numFmtId="187" fontId="72" fillId="28" borderId="29" xfId="0" applyNumberFormat="1" applyFont="1" applyFill="1" applyBorder="1" applyAlignment="1">
      <alignment horizontal="center" vertical="center" wrapText="1"/>
    </xf>
    <xf numFmtId="177" fontId="77" fillId="28" borderId="3" xfId="0" applyNumberFormat="1" applyFont="1" applyFill="1" applyBorder="1" applyAlignment="1">
      <alignment vertical="center"/>
    </xf>
    <xf numFmtId="177" fontId="73" fillId="28" borderId="3" xfId="0" applyNumberFormat="1" applyFont="1" applyFill="1" applyBorder="1" applyAlignment="1">
      <alignment horizontal="center" vertical="center"/>
    </xf>
    <xf numFmtId="177" fontId="73" fillId="28" borderId="3" xfId="0" applyNumberFormat="1" applyFont="1" applyFill="1" applyBorder="1" applyAlignment="1">
      <alignment horizontal="center" vertical="center" wrapText="1"/>
    </xf>
    <xf numFmtId="177" fontId="66" fillId="28" borderId="3" xfId="0" applyNumberFormat="1" applyFont="1" applyFill="1" applyBorder="1" applyAlignment="1">
      <alignment horizontal="center" vertical="center" wrapText="1"/>
    </xf>
    <xf numFmtId="177" fontId="82" fillId="28" borderId="29" xfId="0" applyNumberFormat="1" applyFont="1" applyFill="1" applyBorder="1" applyAlignment="1">
      <alignment horizontal="center" vertical="center" wrapText="1"/>
    </xf>
    <xf numFmtId="177" fontId="73" fillId="28" borderId="18" xfId="0" applyNumberFormat="1" applyFont="1" applyFill="1" applyBorder="1" applyAlignment="1">
      <alignment horizontal="center" vertical="center" wrapText="1"/>
    </xf>
    <xf numFmtId="2" fontId="72" fillId="0" borderId="29" xfId="0" applyNumberFormat="1" applyFont="1" applyFill="1" applyBorder="1" applyAlignment="1">
      <alignment horizontal="center" vertical="center" wrapText="1"/>
    </xf>
    <xf numFmtId="170" fontId="73" fillId="0" borderId="18" xfId="0" applyNumberFormat="1" applyFont="1" applyFill="1" applyBorder="1" applyAlignment="1">
      <alignment horizontal="center" vertical="center" wrapText="1"/>
    </xf>
    <xf numFmtId="0" fontId="73" fillId="0" borderId="17" xfId="0" applyFont="1" applyFill="1" applyBorder="1" applyAlignment="1">
      <alignment horizontal="center" vertical="center" wrapText="1"/>
    </xf>
    <xf numFmtId="186" fontId="99" fillId="28" borderId="3" xfId="0" applyNumberFormat="1" applyFont="1" applyFill="1" applyBorder="1" applyAlignment="1">
      <alignment horizontal="center" vertical="center" wrapText="1"/>
    </xf>
    <xf numFmtId="183" fontId="99" fillId="28" borderId="3" xfId="0" applyNumberFormat="1" applyFont="1" applyFill="1" applyBorder="1" applyAlignment="1">
      <alignment horizontal="center" vertical="center" wrapText="1"/>
    </xf>
    <xf numFmtId="2" fontId="99" fillId="28" borderId="3" xfId="0" applyNumberFormat="1" applyFont="1" applyFill="1" applyBorder="1" applyAlignment="1">
      <alignment horizontal="center" vertical="center" wrapText="1"/>
    </xf>
    <xf numFmtId="186" fontId="62" fillId="28" borderId="3" xfId="349" applyNumberFormat="1" applyFont="1" applyFill="1" applyBorder="1">
      <alignment horizontal="center" vertical="center" wrapText="1"/>
      <protection locked="0"/>
    </xf>
    <xf numFmtId="2" fontId="73" fillId="0" borderId="18" xfId="0" applyNumberFormat="1" applyFont="1" applyFill="1" applyBorder="1" applyAlignment="1">
      <alignment horizontal="center" vertical="center" wrapText="1"/>
    </xf>
    <xf numFmtId="2" fontId="73" fillId="0" borderId="17" xfId="0" applyNumberFormat="1" applyFont="1" applyFill="1" applyBorder="1" applyAlignment="1">
      <alignment horizontal="center" vertical="center" wrapText="1"/>
    </xf>
    <xf numFmtId="184" fontId="92" fillId="28" borderId="3" xfId="0" applyNumberFormat="1" applyFont="1" applyFill="1" applyBorder="1" applyAlignment="1">
      <alignment horizontal="center" vertical="center" wrapText="1"/>
    </xf>
    <xf numFmtId="190" fontId="92" fillId="28" borderId="3" xfId="0" applyNumberFormat="1" applyFont="1" applyFill="1" applyBorder="1" applyAlignment="1">
      <alignment horizontal="center" vertical="center" wrapText="1"/>
    </xf>
    <xf numFmtId="186" fontId="5" fillId="28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9" fillId="28" borderId="25" xfId="0" applyFont="1" applyFill="1" applyBorder="1" applyAlignment="1">
      <alignment horizontal="center" vertical="center" wrapText="1"/>
    </xf>
    <xf numFmtId="0" fontId="69" fillId="28" borderId="26" xfId="0" applyFont="1" applyFill="1" applyBorder="1" applyAlignment="1">
      <alignment horizontal="center" vertical="center" wrapText="1"/>
    </xf>
    <xf numFmtId="171" fontId="5" fillId="28" borderId="0" xfId="0" applyNumberFormat="1" applyFont="1" applyFill="1" applyBorder="1" applyAlignment="1">
      <alignment horizontal="left" vertical="center" wrapText="1"/>
    </xf>
    <xf numFmtId="0" fontId="5" fillId="28" borderId="0" xfId="0" applyFont="1" applyFill="1" applyBorder="1" applyAlignment="1">
      <alignment horizontal="left" vertical="center"/>
    </xf>
    <xf numFmtId="0" fontId="65" fillId="28" borderId="0" xfId="0" applyFont="1" applyFill="1" applyBorder="1" applyAlignment="1">
      <alignment horizontal="center" vertical="center" wrapText="1"/>
    </xf>
    <xf numFmtId="0" fontId="4" fillId="28" borderId="39" xfId="0" applyFont="1" applyFill="1" applyBorder="1" applyAlignment="1">
      <alignment horizontal="center" vertical="center" wrapText="1"/>
    </xf>
    <xf numFmtId="0" fontId="4" fillId="28" borderId="19" xfId="0" applyFont="1" applyFill="1" applyBorder="1" applyAlignment="1">
      <alignment horizontal="center" vertical="center" wrapText="1"/>
    </xf>
    <xf numFmtId="0" fontId="4" fillId="28" borderId="40" xfId="0" applyFont="1" applyFill="1" applyBorder="1" applyAlignment="1">
      <alignment horizontal="center" vertical="center" wrapText="1"/>
    </xf>
    <xf numFmtId="0" fontId="4" fillId="28" borderId="31" xfId="0" applyFont="1" applyFill="1" applyBorder="1" applyAlignment="1">
      <alignment horizontal="center" vertical="center" wrapText="1"/>
    </xf>
    <xf numFmtId="0" fontId="4" fillId="28" borderId="14" xfId="0" applyFont="1" applyFill="1" applyBorder="1" applyAlignment="1">
      <alignment horizontal="center" vertical="center" wrapText="1"/>
    </xf>
    <xf numFmtId="0" fontId="4" fillId="28" borderId="32" xfId="0" applyFont="1" applyFill="1" applyBorder="1" applyAlignment="1">
      <alignment horizontal="center" vertical="center" wrapText="1"/>
    </xf>
    <xf numFmtId="0" fontId="4" fillId="28" borderId="37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 wrapText="1"/>
    </xf>
    <xf numFmtId="0" fontId="4" fillId="28" borderId="38" xfId="0" applyFont="1" applyFill="1" applyBorder="1" applyAlignment="1">
      <alignment horizontal="center" vertical="center" wrapText="1"/>
    </xf>
    <xf numFmtId="0" fontId="73" fillId="0" borderId="0" xfId="0" applyFont="1" applyFill="1" applyBorder="1" applyAlignment="1" applyProtection="1">
      <alignment horizontal="left" vertical="center"/>
      <protection locked="0"/>
    </xf>
    <xf numFmtId="0" fontId="73" fillId="0" borderId="0" xfId="0" applyFont="1" applyFill="1" applyBorder="1" applyAlignment="1" applyProtection="1">
      <alignment horizontal="left" vertical="top" wrapText="1"/>
      <protection locked="0"/>
    </xf>
    <xf numFmtId="0" fontId="69" fillId="28" borderId="24" xfId="0" applyFont="1" applyFill="1" applyBorder="1" applyAlignment="1">
      <alignment horizontal="center" vertical="center" wrapText="1"/>
    </xf>
    <xf numFmtId="0" fontId="69" fillId="28" borderId="20" xfId="0" applyFont="1" applyFill="1" applyBorder="1" applyAlignment="1">
      <alignment horizontal="center" vertical="center" wrapText="1"/>
    </xf>
    <xf numFmtId="0" fontId="69" fillId="28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75" fillId="0" borderId="0" xfId="0" applyFont="1" applyFill="1" applyBorder="1" applyAlignment="1" applyProtection="1">
      <alignment horizontal="center" vertical="center"/>
      <protection locked="0"/>
    </xf>
    <xf numFmtId="0" fontId="75" fillId="0" borderId="13" xfId="0" applyFont="1" applyFill="1" applyBorder="1" applyAlignment="1" applyProtection="1">
      <alignment horizontal="center" vertical="center"/>
      <protection locked="0"/>
    </xf>
    <xf numFmtId="0" fontId="4" fillId="28" borderId="0" xfId="0" applyFont="1" applyFill="1" applyBorder="1" applyAlignment="1" applyProtection="1">
      <alignment horizontal="center" vertical="center" wrapText="1"/>
      <protection locked="0"/>
    </xf>
    <xf numFmtId="0" fontId="76" fillId="28" borderId="0" xfId="0" applyFont="1" applyFill="1" applyBorder="1" applyAlignment="1">
      <alignment horizontal="center" vertical="center"/>
    </xf>
    <xf numFmtId="0" fontId="4" fillId="28" borderId="13" xfId="0" applyFont="1" applyFill="1" applyBorder="1" applyAlignment="1">
      <alignment vertical="center"/>
    </xf>
    <xf numFmtId="0" fontId="65" fillId="28" borderId="13" xfId="0" applyFont="1" applyFill="1" applyBorder="1" applyAlignment="1">
      <alignment vertical="center"/>
    </xf>
    <xf numFmtId="0" fontId="5" fillId="28" borderId="0" xfId="0" applyFont="1" applyFill="1" applyAlignment="1">
      <alignment horizontal="center" vertical="center"/>
    </xf>
    <xf numFmtId="0" fontId="4" fillId="28" borderId="62" xfId="0" applyFont="1" applyFill="1" applyBorder="1" applyAlignment="1">
      <alignment horizontal="center" vertical="center"/>
    </xf>
    <xf numFmtId="0" fontId="4" fillId="28" borderId="56" xfId="0" applyFont="1" applyFill="1" applyBorder="1" applyAlignment="1">
      <alignment horizontal="center" vertical="center"/>
    </xf>
    <xf numFmtId="0" fontId="4" fillId="28" borderId="41" xfId="0" applyFont="1" applyFill="1" applyBorder="1" applyAlignment="1">
      <alignment horizontal="left" vertical="center" wrapText="1"/>
    </xf>
    <xf numFmtId="0" fontId="4" fillId="28" borderId="42" xfId="0" applyFont="1" applyFill="1" applyBorder="1" applyAlignment="1">
      <alignment horizontal="left" vertical="center" wrapText="1"/>
    </xf>
    <xf numFmtId="0" fontId="82" fillId="28" borderId="15" xfId="0" applyFont="1" applyFill="1" applyBorder="1" applyAlignment="1">
      <alignment horizontal="left" vertical="center"/>
    </xf>
    <xf numFmtId="0" fontId="82" fillId="28" borderId="16" xfId="0" applyFont="1" applyFill="1" applyBorder="1" applyAlignment="1">
      <alignment horizontal="left" vertical="center"/>
    </xf>
    <xf numFmtId="0" fontId="82" fillId="28" borderId="62" xfId="0" applyFont="1" applyFill="1" applyBorder="1" applyAlignment="1">
      <alignment horizontal="center" vertical="center"/>
    </xf>
    <xf numFmtId="0" fontId="82" fillId="28" borderId="5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horizontal="center" vertical="center"/>
    </xf>
    <xf numFmtId="0" fontId="5" fillId="22" borderId="18" xfId="0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89" fillId="0" borderId="48" xfId="0" applyFont="1" applyBorder="1" applyAlignment="1">
      <alignment horizontal="center" vertical="center" wrapText="1"/>
    </xf>
    <xf numFmtId="0" fontId="89" fillId="0" borderId="49" xfId="0" applyFont="1" applyBorder="1" applyAlignment="1">
      <alignment horizontal="center" vertical="center" wrapText="1"/>
    </xf>
    <xf numFmtId="0" fontId="89" fillId="0" borderId="50" xfId="0" applyFont="1" applyBorder="1" applyAlignment="1">
      <alignment horizontal="center" vertical="center" wrapText="1"/>
    </xf>
    <xf numFmtId="0" fontId="89" fillId="28" borderId="44" xfId="0" applyFont="1" applyFill="1" applyBorder="1" applyAlignment="1">
      <alignment horizontal="center" vertical="center" wrapText="1"/>
    </xf>
    <xf numFmtId="0" fontId="89" fillId="28" borderId="59" xfId="0" applyFont="1" applyFill="1" applyBorder="1" applyAlignment="1">
      <alignment horizontal="center" vertical="center" wrapText="1"/>
    </xf>
    <xf numFmtId="0" fontId="89" fillId="28" borderId="42" xfId="0" applyFont="1" applyFill="1" applyBorder="1" applyAlignment="1">
      <alignment horizontal="center" vertical="center" wrapText="1"/>
    </xf>
    <xf numFmtId="0" fontId="89" fillId="28" borderId="41" xfId="0" applyFont="1" applyFill="1" applyBorder="1" applyAlignment="1">
      <alignment horizontal="center"/>
    </xf>
    <xf numFmtId="0" fontId="89" fillId="28" borderId="59" xfId="0" applyFont="1" applyFill="1" applyBorder="1" applyAlignment="1">
      <alignment horizontal="center"/>
    </xf>
    <xf numFmtId="0" fontId="89" fillId="28" borderId="60" xfId="0" applyFont="1" applyFill="1" applyBorder="1" applyAlignment="1">
      <alignment horizontal="center"/>
    </xf>
    <xf numFmtId="0" fontId="95" fillId="0" borderId="0" xfId="0" applyFont="1" applyFill="1" applyBorder="1" applyAlignment="1">
      <alignment horizontal="center" vertical="center" wrapText="1"/>
    </xf>
    <xf numFmtId="0" fontId="69" fillId="0" borderId="15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 wrapText="1"/>
    </xf>
    <xf numFmtId="0" fontId="69" fillId="0" borderId="16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69" fillId="0" borderId="17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/>
    </xf>
    <xf numFmtId="0" fontId="69" fillId="0" borderId="45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wrapText="1"/>
    </xf>
  </cellXfs>
  <cellStyles count="353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1" xfId="258"/>
    <cellStyle name="Обычный 3 12" xfId="259"/>
    <cellStyle name="Обычный 3 13" xfId="260"/>
    <cellStyle name="Обычный 3 14" xfId="261"/>
    <cellStyle name="Обычный 3 2" xfId="262"/>
    <cellStyle name="Обычный 3 3" xfId="263"/>
    <cellStyle name="Обычный 3 4" xfId="264"/>
    <cellStyle name="Обычный 3 5" xfId="265"/>
    <cellStyle name="Обычный 3 6" xfId="266"/>
    <cellStyle name="Обычный 3 7" xfId="267"/>
    <cellStyle name="Обычный 3 8" xfId="268"/>
    <cellStyle name="Обычный 3 9" xfId="269"/>
    <cellStyle name="Обычный 3_Дефицит_7 млрд_0608_бс" xfId="270"/>
    <cellStyle name="Обычный 4" xfId="271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" xfId="352" builtinId="3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попер_роз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Inform"/>
      <sheetName val="Правила ДДС"/>
      <sheetName val="_ф3"/>
      <sheetName val="_Ф4"/>
      <sheetName val="_Ф5"/>
      <sheetName val="Ф7_цены"/>
      <sheetName val="Ф8_цены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Лист1"/>
      <sheetName val="МТР все 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МТР Газ України"/>
      <sheetName val="7  інші витрати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7  інші витрати"/>
      <sheetName val="Ener "/>
      <sheetName val="Лист1"/>
      <sheetName val="ТРП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812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МТР Газ України"/>
      <sheetName val="Inform"/>
      <sheetName val="7  інші витрати"/>
      <sheetName val="БАЗА  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Ener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база 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993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  <pageSetUpPr fitToPage="1"/>
  </sheetPr>
  <dimension ref="C3:Q134"/>
  <sheetViews>
    <sheetView topLeftCell="C52" zoomScale="75" zoomScaleNormal="75" zoomScaleSheetLayoutView="75" workbookViewId="0">
      <selection activeCell="G73" sqref="G73"/>
    </sheetView>
  </sheetViews>
  <sheetFormatPr defaultColWidth="9.140625" defaultRowHeight="15"/>
  <cols>
    <col min="1" max="2" width="0" style="9" hidden="1" customWidth="1"/>
    <col min="3" max="3" width="3.42578125" style="9" customWidth="1"/>
    <col min="4" max="4" width="41.7109375" style="9" customWidth="1"/>
    <col min="5" max="5" width="10.140625" style="9" customWidth="1"/>
    <col min="6" max="6" width="15.5703125" style="9" customWidth="1"/>
    <col min="7" max="7" width="20.42578125" style="9" customWidth="1"/>
    <col min="8" max="8" width="16.42578125" style="9" customWidth="1"/>
    <col min="9" max="9" width="16.140625" style="9" customWidth="1"/>
    <col min="10" max="10" width="15.42578125" style="9" customWidth="1"/>
    <col min="11" max="11" width="27.42578125" style="9" customWidth="1"/>
    <col min="12" max="12" width="9.140625" style="27"/>
    <col min="13" max="16384" width="9.140625" style="9"/>
  </cols>
  <sheetData>
    <row r="3" spans="3:12">
      <c r="I3" s="428" t="s">
        <v>104</v>
      </c>
      <c r="J3" s="428"/>
      <c r="K3" s="428"/>
      <c r="L3" s="9"/>
    </row>
    <row r="4" spans="3:12">
      <c r="I4" s="429" t="s">
        <v>81</v>
      </c>
      <c r="J4" s="429"/>
      <c r="K4" s="429"/>
      <c r="L4" s="9"/>
    </row>
    <row r="5" spans="3:12">
      <c r="I5" s="429"/>
      <c r="J5" s="429"/>
      <c r="K5" s="429"/>
      <c r="L5" s="9"/>
    </row>
    <row r="6" spans="3:12" ht="63" customHeight="1">
      <c r="I6" s="429"/>
      <c r="J6" s="429"/>
      <c r="K6" s="429"/>
      <c r="L6" s="9"/>
    </row>
    <row r="7" spans="3:12" ht="63" customHeight="1">
      <c r="I7" s="237"/>
      <c r="J7" s="237"/>
      <c r="K7" s="237"/>
      <c r="L7" s="9"/>
    </row>
    <row r="8" spans="3:12">
      <c r="I8" s="115"/>
      <c r="J8" s="115"/>
      <c r="K8" s="115"/>
      <c r="L8" s="9"/>
    </row>
    <row r="9" spans="3:12" ht="22.5">
      <c r="C9" s="11"/>
      <c r="D9" s="436"/>
      <c r="E9" s="436"/>
      <c r="F9" s="10"/>
      <c r="G9" s="10"/>
      <c r="H9" s="10"/>
      <c r="I9" s="437"/>
      <c r="J9" s="437"/>
      <c r="K9" s="437"/>
      <c r="L9" s="9"/>
    </row>
    <row r="10" spans="3:12" ht="18.75">
      <c r="D10" s="8"/>
      <c r="E10" s="413"/>
      <c r="F10" s="413"/>
      <c r="G10" s="413"/>
      <c r="H10" s="413"/>
      <c r="I10" s="413"/>
      <c r="J10" s="8" t="s">
        <v>96</v>
      </c>
      <c r="K10" s="8" t="s">
        <v>97</v>
      </c>
      <c r="L10" s="9"/>
    </row>
    <row r="11" spans="3:12" ht="38.25" customHeight="1">
      <c r="D11" s="116" t="s">
        <v>2</v>
      </c>
      <c r="E11" s="433" t="s">
        <v>286</v>
      </c>
      <c r="F11" s="434"/>
      <c r="G11" s="434"/>
      <c r="H11" s="434"/>
      <c r="I11" s="435"/>
      <c r="J11" s="8" t="s">
        <v>98</v>
      </c>
      <c r="K11" s="78">
        <v>5484557</v>
      </c>
      <c r="L11" s="9"/>
    </row>
    <row r="12" spans="3:12" ht="27" customHeight="1">
      <c r="D12" s="116" t="s">
        <v>3</v>
      </c>
      <c r="E12" s="413" t="s">
        <v>287</v>
      </c>
      <c r="F12" s="413"/>
      <c r="G12" s="413"/>
      <c r="H12" s="413"/>
      <c r="I12" s="413"/>
      <c r="J12" s="8" t="s">
        <v>99</v>
      </c>
      <c r="K12" s="8">
        <v>150</v>
      </c>
      <c r="L12" s="9"/>
    </row>
    <row r="13" spans="3:12" ht="33.75" customHeight="1">
      <c r="D13" s="116" t="s">
        <v>6</v>
      </c>
      <c r="E13" s="413" t="s">
        <v>303</v>
      </c>
      <c r="F13" s="413"/>
      <c r="G13" s="413"/>
      <c r="H13" s="413"/>
      <c r="I13" s="413"/>
      <c r="J13" s="78" t="s">
        <v>100</v>
      </c>
      <c r="K13" s="8">
        <v>5020030010063850</v>
      </c>
      <c r="L13" s="9"/>
    </row>
    <row r="14" spans="3:12" ht="27.75" customHeight="1">
      <c r="D14" s="116" t="s">
        <v>39</v>
      </c>
      <c r="E14" s="413" t="s">
        <v>304</v>
      </c>
      <c r="F14" s="413"/>
      <c r="G14" s="413"/>
      <c r="H14" s="413"/>
      <c r="I14" s="413"/>
      <c r="J14" s="78" t="s">
        <v>101</v>
      </c>
      <c r="K14" s="78"/>
      <c r="L14" s="9"/>
    </row>
    <row r="15" spans="3:12" ht="27" customHeight="1">
      <c r="D15" s="116" t="s">
        <v>5</v>
      </c>
      <c r="E15" s="413" t="s">
        <v>305</v>
      </c>
      <c r="F15" s="413"/>
      <c r="G15" s="413"/>
      <c r="H15" s="413"/>
      <c r="I15" s="413"/>
      <c r="J15" s="78" t="s">
        <v>102</v>
      </c>
      <c r="K15" s="78"/>
      <c r="L15" s="9"/>
    </row>
    <row r="16" spans="3:12" ht="24" customHeight="1">
      <c r="D16" s="116" t="s">
        <v>4</v>
      </c>
      <c r="E16" s="413" t="s">
        <v>306</v>
      </c>
      <c r="F16" s="413"/>
      <c r="G16" s="413"/>
      <c r="H16" s="413"/>
      <c r="I16" s="413"/>
      <c r="J16" s="78" t="s">
        <v>103</v>
      </c>
      <c r="K16" s="78" t="s">
        <v>288</v>
      </c>
      <c r="L16" s="9"/>
    </row>
    <row r="17" spans="3:17" ht="24.75" customHeight="1">
      <c r="D17" s="116" t="s">
        <v>20</v>
      </c>
      <c r="E17" s="433" t="s">
        <v>12</v>
      </c>
      <c r="F17" s="434"/>
      <c r="G17" s="434"/>
      <c r="H17" s="434"/>
      <c r="I17" s="434"/>
      <c r="J17" s="435"/>
      <c r="K17" s="129"/>
      <c r="L17" s="9"/>
    </row>
    <row r="18" spans="3:17" ht="39" customHeight="1">
      <c r="D18" s="116" t="s">
        <v>7</v>
      </c>
      <c r="E18" s="433" t="s">
        <v>13</v>
      </c>
      <c r="F18" s="434"/>
      <c r="G18" s="434"/>
      <c r="H18" s="434"/>
      <c r="I18" s="434"/>
      <c r="J18" s="435"/>
      <c r="K18" s="129"/>
      <c r="L18" s="9"/>
    </row>
    <row r="19" spans="3:17" ht="37.5">
      <c r="D19" s="116" t="s">
        <v>10</v>
      </c>
      <c r="E19" s="413">
        <v>93</v>
      </c>
      <c r="F19" s="413"/>
      <c r="G19" s="413"/>
      <c r="H19" s="413"/>
      <c r="I19" s="413"/>
      <c r="J19" s="78"/>
      <c r="K19" s="78"/>
      <c r="L19" s="9"/>
    </row>
    <row r="20" spans="3:17" ht="30" customHeight="1">
      <c r="D20" s="116" t="s">
        <v>23</v>
      </c>
      <c r="E20" s="413" t="s">
        <v>289</v>
      </c>
      <c r="F20" s="413"/>
      <c r="G20" s="413"/>
      <c r="H20" s="413"/>
      <c r="I20" s="413"/>
      <c r="J20" s="8"/>
      <c r="K20" s="8"/>
      <c r="L20" s="9"/>
    </row>
    <row r="21" spans="3:17" ht="19.5" customHeight="1">
      <c r="D21" s="116" t="s">
        <v>0</v>
      </c>
      <c r="E21" s="413">
        <v>432686002</v>
      </c>
      <c r="F21" s="413"/>
      <c r="G21" s="413"/>
      <c r="H21" s="413"/>
      <c r="I21" s="413"/>
      <c r="J21" s="78"/>
      <c r="K21" s="78"/>
      <c r="L21" s="9"/>
    </row>
    <row r="22" spans="3:17" ht="28.5" customHeight="1">
      <c r="D22" s="116" t="s">
        <v>1</v>
      </c>
      <c r="E22" s="413" t="s">
        <v>290</v>
      </c>
      <c r="F22" s="413"/>
      <c r="G22" s="413"/>
      <c r="H22" s="413"/>
      <c r="I22" s="413"/>
      <c r="J22" s="8"/>
      <c r="K22" s="8"/>
      <c r="L22" s="9"/>
    </row>
    <row r="23" spans="3:17" ht="18.75">
      <c r="C23" s="128"/>
      <c r="D23" s="7"/>
      <c r="E23" s="7"/>
      <c r="F23" s="7"/>
      <c r="G23" s="7"/>
      <c r="H23" s="7"/>
      <c r="I23" s="7"/>
      <c r="J23" s="6"/>
      <c r="K23" s="6"/>
      <c r="L23" s="128"/>
    </row>
    <row r="24" spans="3:17" ht="72" customHeight="1">
      <c r="D24" s="438" t="s">
        <v>316</v>
      </c>
      <c r="E24" s="438"/>
      <c r="F24" s="438"/>
      <c r="G24" s="438"/>
      <c r="H24" s="438"/>
      <c r="I24" s="438"/>
      <c r="J24" s="438"/>
      <c r="K24" s="438"/>
      <c r="L24" s="9"/>
    </row>
    <row r="25" spans="3:17" ht="18" thickBot="1">
      <c r="D25" s="439" t="s">
        <v>14</v>
      </c>
      <c r="E25" s="439"/>
      <c r="F25" s="439"/>
      <c r="G25" s="439"/>
      <c r="H25" s="439"/>
      <c r="I25" s="439"/>
      <c r="J25" s="439"/>
      <c r="K25" s="439"/>
      <c r="L25" s="13"/>
      <c r="M25" s="13"/>
      <c r="N25" s="13"/>
      <c r="O25" s="13"/>
      <c r="P25" s="13"/>
      <c r="Q25" s="13"/>
    </row>
    <row r="26" spans="3:17" ht="51.75" customHeight="1">
      <c r="D26" s="430" t="s">
        <v>16</v>
      </c>
      <c r="E26" s="414" t="s">
        <v>40</v>
      </c>
      <c r="F26" s="414" t="s">
        <v>90</v>
      </c>
      <c r="G26" s="414"/>
      <c r="H26" s="414" t="s">
        <v>95</v>
      </c>
      <c r="I26" s="414"/>
      <c r="J26" s="414"/>
      <c r="K26" s="415"/>
      <c r="L26" s="13"/>
      <c r="M26" s="13"/>
      <c r="N26" s="13"/>
      <c r="O26" s="13"/>
      <c r="P26" s="13"/>
      <c r="Q26" s="13"/>
    </row>
    <row r="27" spans="3:17" ht="43.5" customHeight="1">
      <c r="C27" s="14"/>
      <c r="D27" s="431"/>
      <c r="E27" s="432"/>
      <c r="F27" s="122" t="s">
        <v>88</v>
      </c>
      <c r="G27" s="122" t="s">
        <v>89</v>
      </c>
      <c r="H27" s="124" t="s">
        <v>91</v>
      </c>
      <c r="I27" s="124" t="s">
        <v>92</v>
      </c>
      <c r="J27" s="124" t="s">
        <v>93</v>
      </c>
      <c r="K27" s="125" t="s">
        <v>94</v>
      </c>
      <c r="L27" s="13"/>
      <c r="M27" s="13"/>
      <c r="N27" s="13"/>
      <c r="O27" s="13"/>
      <c r="P27" s="13"/>
      <c r="Q27" s="13"/>
    </row>
    <row r="28" spans="3:17" ht="18.75">
      <c r="C28" s="14"/>
      <c r="D28" s="81">
        <v>1</v>
      </c>
      <c r="E28" s="15">
        <v>2</v>
      </c>
      <c r="F28" s="118">
        <v>3</v>
      </c>
      <c r="G28" s="118">
        <v>4</v>
      </c>
      <c r="H28" s="118">
        <v>5</v>
      </c>
      <c r="I28" s="118">
        <v>6</v>
      </c>
      <c r="J28" s="118">
        <v>7</v>
      </c>
      <c r="K28" s="123">
        <v>8</v>
      </c>
      <c r="L28" s="13"/>
      <c r="M28" s="13"/>
      <c r="N28" s="13"/>
      <c r="O28" s="13"/>
      <c r="P28" s="13"/>
      <c r="Q28" s="13"/>
    </row>
    <row r="29" spans="3:17" ht="18.75">
      <c r="C29" s="14"/>
      <c r="D29" s="422" t="s">
        <v>41</v>
      </c>
      <c r="E29" s="423"/>
      <c r="F29" s="423"/>
      <c r="G29" s="423"/>
      <c r="H29" s="423"/>
      <c r="I29" s="423"/>
      <c r="J29" s="423"/>
      <c r="K29" s="424"/>
      <c r="L29" s="13"/>
      <c r="M29" s="13"/>
      <c r="N29" s="13"/>
      <c r="O29" s="13"/>
      <c r="P29" s="13"/>
      <c r="Q29" s="13"/>
    </row>
    <row r="30" spans="3:17" ht="31.5">
      <c r="C30" s="14"/>
      <c r="D30" s="82" t="s">
        <v>42</v>
      </c>
      <c r="E30" s="240">
        <v>1000</v>
      </c>
      <c r="F30" s="341">
        <v>3735.1</v>
      </c>
      <c r="G30" s="16">
        <v>3892.2</v>
      </c>
      <c r="H30" s="18">
        <v>5264.4</v>
      </c>
      <c r="I30" s="16">
        <v>3892.2</v>
      </c>
      <c r="J30" s="381">
        <v>-1372.2</v>
      </c>
      <c r="K30" s="83">
        <f>I30/H30*100</f>
        <v>73.934351493047643</v>
      </c>
      <c r="L30" s="13"/>
      <c r="M30" s="13"/>
      <c r="N30" s="13"/>
      <c r="O30" s="13"/>
      <c r="P30" s="13"/>
      <c r="Q30" s="13"/>
    </row>
    <row r="31" spans="3:17" ht="32.25" thickBot="1">
      <c r="C31" s="14"/>
      <c r="D31" s="86" t="s">
        <v>43</v>
      </c>
      <c r="E31" s="59">
        <v>1010</v>
      </c>
      <c r="F31" s="370">
        <v>-5381.4</v>
      </c>
      <c r="G31" s="39">
        <v>-6164.9</v>
      </c>
      <c r="H31" s="39">
        <v>-6446.7</v>
      </c>
      <c r="I31" s="39">
        <v>-6164.9</v>
      </c>
      <c r="J31" s="381">
        <f>I31-H31</f>
        <v>281.80000000000018</v>
      </c>
      <c r="K31" s="83">
        <f>I31/H31*100</f>
        <v>95.628771309352061</v>
      </c>
      <c r="L31" s="13"/>
      <c r="M31" s="21"/>
      <c r="N31" s="13"/>
      <c r="O31" s="13"/>
      <c r="P31" s="13"/>
      <c r="Q31" s="13"/>
    </row>
    <row r="32" spans="3:17" ht="16.5" thickBot="1">
      <c r="C32" s="14"/>
      <c r="D32" s="46" t="s">
        <v>17</v>
      </c>
      <c r="E32" s="61">
        <v>1020</v>
      </c>
      <c r="F32" s="371">
        <f>F30+F31</f>
        <v>-1646.2999999999997</v>
      </c>
      <c r="G32" s="280">
        <f t="shared" ref="G32" si="0">G30+G31</f>
        <v>-2272.6999999999998</v>
      </c>
      <c r="H32" s="280">
        <f t="shared" ref="H32:I32" si="1">H30+H31</f>
        <v>-1182.3000000000002</v>
      </c>
      <c r="I32" s="280">
        <f t="shared" si="1"/>
        <v>-2272.6999999999998</v>
      </c>
      <c r="J32" s="44">
        <f>I32-H32</f>
        <v>-1090.3999999999996</v>
      </c>
      <c r="K32" s="45">
        <f>I32/H32*100</f>
        <v>192.22701513998135</v>
      </c>
      <c r="L32" s="13"/>
      <c r="M32" s="21"/>
      <c r="N32" s="13"/>
      <c r="O32" s="13"/>
      <c r="P32" s="13"/>
      <c r="Q32" s="13"/>
    </row>
    <row r="33" spans="3:17" ht="33" customHeight="1">
      <c r="C33" s="14"/>
      <c r="D33" s="87" t="s">
        <v>32</v>
      </c>
      <c r="E33" s="60">
        <v>1030</v>
      </c>
      <c r="F33" s="372">
        <f>'Розшифровка до формування'!D40</f>
        <v>-810.59999999999991</v>
      </c>
      <c r="G33" s="53">
        <v>-762.3</v>
      </c>
      <c r="H33" s="245">
        <v>-803.6</v>
      </c>
      <c r="I33" s="53">
        <v>-762.3</v>
      </c>
      <c r="J33" s="380">
        <f>I33-H33</f>
        <v>41.300000000000068</v>
      </c>
      <c r="K33" s="90">
        <f>I33/H33*100</f>
        <v>94.860627177700337</v>
      </c>
      <c r="L33" s="13"/>
      <c r="M33" s="21"/>
      <c r="N33" s="13"/>
      <c r="O33" s="13"/>
      <c r="P33" s="13"/>
      <c r="Q33" s="13"/>
    </row>
    <row r="34" spans="3:17" ht="30.75" customHeight="1">
      <c r="C34" s="14"/>
      <c r="D34" s="82" t="s">
        <v>33</v>
      </c>
      <c r="E34" s="240">
        <v>1060</v>
      </c>
      <c r="F34" s="283"/>
      <c r="G34" s="285">
        <v>0</v>
      </c>
      <c r="H34" s="284"/>
      <c r="I34" s="285">
        <v>0</v>
      </c>
      <c r="J34" s="53">
        <f t="shared" ref="J34:J35" si="2">I34-H34</f>
        <v>0</v>
      </c>
      <c r="K34" s="90">
        <v>0</v>
      </c>
      <c r="L34" s="13"/>
      <c r="M34" s="21"/>
      <c r="N34" s="13"/>
      <c r="O34" s="13"/>
      <c r="P34" s="13"/>
      <c r="Q34" s="13"/>
    </row>
    <row r="35" spans="3:17" ht="28.5" customHeight="1">
      <c r="C35" s="14"/>
      <c r="D35" s="82" t="s">
        <v>34</v>
      </c>
      <c r="E35" s="240">
        <v>1070</v>
      </c>
      <c r="F35" s="366">
        <v>428.6</v>
      </c>
      <c r="G35" s="22">
        <v>691.3</v>
      </c>
      <c r="H35" s="24">
        <v>539.1</v>
      </c>
      <c r="I35" s="22">
        <v>691.3</v>
      </c>
      <c r="J35" s="53">
        <f t="shared" si="2"/>
        <v>152.19999999999993</v>
      </c>
      <c r="K35" s="90">
        <f t="shared" ref="K35" si="3">I35/H35*100</f>
        <v>128.23223891671302</v>
      </c>
      <c r="L35" s="13"/>
      <c r="M35" s="13"/>
      <c r="N35" s="13"/>
      <c r="O35" s="13"/>
      <c r="P35" s="13"/>
      <c r="Q35" s="13"/>
    </row>
    <row r="36" spans="3:17" ht="36.75" customHeight="1" thickBot="1">
      <c r="C36" s="14"/>
      <c r="D36" s="86" t="s">
        <v>8</v>
      </c>
      <c r="E36" s="59">
        <v>1080</v>
      </c>
      <c r="F36" s="38">
        <f>'Розшифровка до формування'!D64</f>
        <v>0</v>
      </c>
      <c r="G36" s="39">
        <v>0</v>
      </c>
      <c r="H36" s="38">
        <f>'Розшифровка до формування'!F64</f>
        <v>0</v>
      </c>
      <c r="I36" s="39">
        <v>0</v>
      </c>
      <c r="J36" s="53">
        <f t="shared" ref="J36" si="4">I36-H36</f>
        <v>0</v>
      </c>
      <c r="K36" s="90">
        <v>0</v>
      </c>
      <c r="L36" s="13"/>
      <c r="M36" s="13"/>
      <c r="N36" s="13"/>
      <c r="O36" s="13"/>
      <c r="P36" s="13"/>
      <c r="Q36" s="13"/>
    </row>
    <row r="37" spans="3:17" ht="38.25" thickBot="1">
      <c r="C37" s="14"/>
      <c r="D37" s="54" t="s">
        <v>35</v>
      </c>
      <c r="E37" s="61">
        <v>1100</v>
      </c>
      <c r="F37" s="48">
        <f>F30+F31+F33+F34+F35+F36</f>
        <v>-2028.2999999999997</v>
      </c>
      <c r="G37" s="48">
        <f t="shared" ref="G37" si="5">G30+G31+G33+G34+G35+G36</f>
        <v>-2343.6999999999998</v>
      </c>
      <c r="H37" s="48">
        <f t="shared" ref="H37:I37" si="6">H30+H31+H33+H34+H35+H36</f>
        <v>-1446.8000000000002</v>
      </c>
      <c r="I37" s="48">
        <f t="shared" si="6"/>
        <v>-2343.6999999999998</v>
      </c>
      <c r="J37" s="48">
        <f>I37-H37</f>
        <v>-896.89999999999964</v>
      </c>
      <c r="K37" s="83">
        <f>I37/H37*100</f>
        <v>161.99198230577824</v>
      </c>
      <c r="L37" s="13"/>
      <c r="M37" s="13"/>
      <c r="N37" s="13"/>
      <c r="O37" s="13"/>
      <c r="P37" s="13"/>
      <c r="Q37" s="13"/>
    </row>
    <row r="38" spans="3:17" ht="24.75" customHeight="1">
      <c r="C38" s="14"/>
      <c r="D38" s="87" t="s">
        <v>44</v>
      </c>
      <c r="E38" s="60">
        <v>1110</v>
      </c>
      <c r="F38" s="41"/>
      <c r="G38" s="41"/>
      <c r="H38" s="42"/>
      <c r="I38" s="41"/>
      <c r="J38" s="288">
        <f t="shared" ref="J38:J39" si="7">I38-H38</f>
        <v>0</v>
      </c>
      <c r="K38" s="83">
        <v>0</v>
      </c>
      <c r="L38" s="13"/>
      <c r="M38" s="13"/>
      <c r="N38" s="13"/>
      <c r="O38" s="13"/>
      <c r="P38" s="13"/>
      <c r="Q38" s="13"/>
    </row>
    <row r="39" spans="3:17" ht="27" customHeight="1">
      <c r="C39" s="14"/>
      <c r="D39" s="82" t="s">
        <v>45</v>
      </c>
      <c r="E39" s="240">
        <v>1120</v>
      </c>
      <c r="F39" s="19"/>
      <c r="G39" s="19"/>
      <c r="H39" s="20"/>
      <c r="I39" s="19"/>
      <c r="J39" s="288">
        <f t="shared" si="7"/>
        <v>0</v>
      </c>
      <c r="K39" s="83">
        <v>0</v>
      </c>
      <c r="L39" s="13"/>
      <c r="M39" s="13"/>
      <c r="N39" s="13"/>
      <c r="O39" s="13"/>
      <c r="P39" s="13"/>
      <c r="Q39" s="13"/>
    </row>
    <row r="40" spans="3:17" ht="27.75" customHeight="1">
      <c r="C40" s="14"/>
      <c r="D40" s="82" t="s">
        <v>36</v>
      </c>
      <c r="E40" s="240">
        <v>1130</v>
      </c>
      <c r="F40" s="19"/>
      <c r="G40" s="19"/>
      <c r="H40" s="20"/>
      <c r="I40" s="19"/>
      <c r="J40" s="288">
        <f>I40-H40</f>
        <v>0</v>
      </c>
      <c r="K40" s="83">
        <v>0</v>
      </c>
      <c r="L40" s="13"/>
      <c r="M40" s="13"/>
      <c r="N40" s="13"/>
      <c r="O40" s="13"/>
      <c r="P40" s="13"/>
      <c r="Q40" s="13"/>
    </row>
    <row r="41" spans="3:17" ht="22.5" customHeight="1">
      <c r="C41" s="14"/>
      <c r="D41" s="82" t="s">
        <v>37</v>
      </c>
      <c r="E41" s="240">
        <v>1140</v>
      </c>
      <c r="F41" s="19"/>
      <c r="G41" s="19"/>
      <c r="H41" s="25"/>
      <c r="I41" s="19"/>
      <c r="J41" s="288">
        <f t="shared" ref="J41:J43" si="8">I41-H41</f>
        <v>0</v>
      </c>
      <c r="K41" s="83">
        <v>0</v>
      </c>
      <c r="L41" s="13"/>
      <c r="M41" s="13"/>
      <c r="N41" s="13"/>
      <c r="O41" s="13"/>
      <c r="P41" s="13"/>
      <c r="Q41" s="13"/>
    </row>
    <row r="42" spans="3:17" ht="22.5" customHeight="1">
      <c r="C42" s="14"/>
      <c r="D42" s="82" t="s">
        <v>25</v>
      </c>
      <c r="E42" s="240">
        <v>1150</v>
      </c>
      <c r="F42" s="19">
        <v>131.1</v>
      </c>
      <c r="G42" s="19">
        <v>150.80000000000001</v>
      </c>
      <c r="H42" s="284">
        <v>139</v>
      </c>
      <c r="I42" s="19">
        <v>150.80000000000001</v>
      </c>
      <c r="J42" s="395">
        <f t="shared" si="8"/>
        <v>11.800000000000011</v>
      </c>
      <c r="K42" s="83">
        <f t="shared" ref="K42" si="9">I42/H42*100</f>
        <v>108.48920863309353</v>
      </c>
      <c r="L42" s="13"/>
      <c r="M42" s="13"/>
      <c r="N42" s="13"/>
      <c r="O42" s="13"/>
      <c r="P42" s="13"/>
      <c r="Q42" s="13"/>
    </row>
    <row r="43" spans="3:17" ht="20.25" customHeight="1" thickBot="1">
      <c r="C43" s="14"/>
      <c r="D43" s="86" t="s">
        <v>82</v>
      </c>
      <c r="E43" s="59">
        <v>1160</v>
      </c>
      <c r="F43" s="38"/>
      <c r="G43" s="38">
        <v>0</v>
      </c>
      <c r="H43" s="38">
        <v>0</v>
      </c>
      <c r="I43" s="38"/>
      <c r="J43" s="288">
        <f t="shared" si="8"/>
        <v>0</v>
      </c>
      <c r="K43" s="83">
        <v>0</v>
      </c>
      <c r="L43" s="13"/>
      <c r="M43" s="13"/>
      <c r="N43" s="13"/>
      <c r="O43" s="13"/>
      <c r="P43" s="13"/>
      <c r="Q43" s="13"/>
    </row>
    <row r="44" spans="3:17" ht="28.5" customHeight="1" thickBot="1">
      <c r="C44" s="14"/>
      <c r="D44" s="54" t="s">
        <v>38</v>
      </c>
      <c r="E44" s="61">
        <v>1170</v>
      </c>
      <c r="F44" s="44">
        <f>F37+F40+F42+F43</f>
        <v>-1897.1999999999998</v>
      </c>
      <c r="G44" s="44">
        <f t="shared" ref="G44:I44" si="10">G37+G40+G42+G43</f>
        <v>-2192.8999999999996</v>
      </c>
      <c r="H44" s="44">
        <f>H37+H40+H42+H43</f>
        <v>-1307.8000000000002</v>
      </c>
      <c r="I44" s="44">
        <f t="shared" si="10"/>
        <v>-2192.8999999999996</v>
      </c>
      <c r="J44" s="44">
        <f>I44-H44</f>
        <v>-885.09999999999945</v>
      </c>
      <c r="K44" s="83">
        <f>I44/H44*100</f>
        <v>167.67854411989595</v>
      </c>
      <c r="L44" s="13"/>
      <c r="M44" s="13"/>
      <c r="N44" s="13"/>
      <c r="O44" s="13"/>
      <c r="P44" s="13"/>
      <c r="Q44" s="13"/>
    </row>
    <row r="45" spans="3:17" ht="28.5" customHeight="1">
      <c r="C45" s="14"/>
      <c r="D45" s="87" t="s">
        <v>46</v>
      </c>
      <c r="E45" s="60">
        <v>1180</v>
      </c>
      <c r="F45" s="41"/>
      <c r="G45" s="41"/>
      <c r="H45" s="42"/>
      <c r="I45" s="41"/>
      <c r="J45" s="41"/>
      <c r="K45" s="88"/>
      <c r="L45" s="13"/>
      <c r="M45" s="13"/>
      <c r="N45" s="13"/>
      <c r="O45" s="13"/>
      <c r="P45" s="13"/>
      <c r="Q45" s="13"/>
    </row>
    <row r="46" spans="3:17" ht="30.75" customHeight="1">
      <c r="C46" s="14"/>
      <c r="D46" s="82" t="s">
        <v>47</v>
      </c>
      <c r="E46" s="240">
        <v>1181</v>
      </c>
      <c r="F46" s="19"/>
      <c r="G46" s="19"/>
      <c r="H46" s="20"/>
      <c r="I46" s="19"/>
      <c r="J46" s="19"/>
      <c r="K46" s="83"/>
      <c r="L46" s="13"/>
      <c r="M46" s="13"/>
      <c r="N46" s="13"/>
      <c r="O46" s="13"/>
      <c r="P46" s="13"/>
      <c r="Q46" s="13"/>
    </row>
    <row r="47" spans="3:17" ht="31.5">
      <c r="C47" s="14"/>
      <c r="D47" s="82" t="s">
        <v>48</v>
      </c>
      <c r="E47" s="240">
        <v>1190</v>
      </c>
      <c r="F47" s="19"/>
      <c r="G47" s="19"/>
      <c r="H47" s="20"/>
      <c r="I47" s="19"/>
      <c r="J47" s="19"/>
      <c r="K47" s="83"/>
      <c r="L47" s="13"/>
      <c r="M47" s="13"/>
      <c r="N47" s="13"/>
      <c r="O47" s="13"/>
      <c r="P47" s="13"/>
      <c r="Q47" s="13"/>
    </row>
    <row r="48" spans="3:17" ht="32.25" thickBot="1">
      <c r="C48" s="14"/>
      <c r="D48" s="86" t="s">
        <v>49</v>
      </c>
      <c r="E48" s="59">
        <v>1191</v>
      </c>
      <c r="F48" s="50"/>
      <c r="G48" s="50"/>
      <c r="H48" s="51"/>
      <c r="I48" s="50" t="s">
        <v>317</v>
      </c>
      <c r="J48" s="50"/>
      <c r="K48" s="89"/>
      <c r="L48" s="13"/>
      <c r="M48" s="13"/>
      <c r="N48" s="13"/>
      <c r="O48" s="13"/>
      <c r="P48" s="13"/>
      <c r="Q48" s="13"/>
    </row>
    <row r="49" spans="3:17" ht="19.5" thickBot="1">
      <c r="C49" s="14"/>
      <c r="D49" s="54" t="s">
        <v>19</v>
      </c>
      <c r="E49" s="47">
        <v>1200</v>
      </c>
      <c r="F49" s="55">
        <f>F51</f>
        <v>-1897.2</v>
      </c>
      <c r="G49" s="55">
        <f>G51</f>
        <v>-2192.9</v>
      </c>
      <c r="H49" s="55">
        <f>H51</f>
        <v>-1096.5</v>
      </c>
      <c r="I49" s="55">
        <f>I51</f>
        <v>-2192.9</v>
      </c>
      <c r="J49" s="55">
        <f>I49-H49</f>
        <v>-1096.4000000000001</v>
      </c>
      <c r="K49" s="83">
        <f>I49/H49*100</f>
        <v>199.99088007295941</v>
      </c>
      <c r="L49" s="13"/>
      <c r="M49" s="13"/>
      <c r="N49" s="13"/>
      <c r="O49" s="13"/>
      <c r="P49" s="13"/>
      <c r="Q49" s="13"/>
    </row>
    <row r="50" spans="3:17" ht="23.25" customHeight="1">
      <c r="C50" s="14"/>
      <c r="D50" s="87" t="s">
        <v>21</v>
      </c>
      <c r="E50" s="60">
        <v>1201</v>
      </c>
      <c r="F50" s="41"/>
      <c r="G50" s="53"/>
      <c r="H50" s="52"/>
      <c r="I50" s="53"/>
      <c r="J50" s="19"/>
      <c r="K50" s="90"/>
      <c r="L50" s="13"/>
      <c r="M50" s="13"/>
      <c r="N50" s="13"/>
      <c r="O50" s="13"/>
      <c r="P50" s="13"/>
      <c r="Q50" s="13"/>
    </row>
    <row r="51" spans="3:17" ht="24" customHeight="1">
      <c r="C51" s="14"/>
      <c r="D51" s="82" t="s">
        <v>22</v>
      </c>
      <c r="E51" s="240">
        <v>1202</v>
      </c>
      <c r="F51" s="23">
        <v>-1897.2</v>
      </c>
      <c r="G51" s="23">
        <v>-2192.9</v>
      </c>
      <c r="H51" s="396">
        <v>-1096.5</v>
      </c>
      <c r="I51" s="23">
        <v>-2192.9</v>
      </c>
      <c r="J51" s="397">
        <v>-1096.4000000000001</v>
      </c>
      <c r="K51" s="83">
        <f>I51/H51*100</f>
        <v>199.99088007295941</v>
      </c>
      <c r="L51" s="13"/>
      <c r="M51" s="13"/>
      <c r="N51" s="13"/>
      <c r="O51" s="13"/>
      <c r="P51" s="13"/>
      <c r="Q51" s="13"/>
    </row>
    <row r="52" spans="3:17" ht="18.75">
      <c r="C52" s="14"/>
      <c r="D52" s="422" t="s">
        <v>297</v>
      </c>
      <c r="E52" s="423"/>
      <c r="F52" s="423"/>
      <c r="G52" s="423"/>
      <c r="H52" s="423"/>
      <c r="I52" s="423"/>
      <c r="J52" s="423"/>
      <c r="K52" s="424"/>
      <c r="L52" s="13"/>
      <c r="M52" s="13"/>
      <c r="N52" s="13"/>
      <c r="O52" s="13"/>
      <c r="P52" s="13"/>
      <c r="Q52" s="13"/>
    </row>
    <row r="53" spans="3:17" ht="45.75" customHeight="1">
      <c r="C53" s="14"/>
      <c r="D53" s="91" t="s">
        <v>26</v>
      </c>
      <c r="E53" s="56">
        <v>2111</v>
      </c>
      <c r="F53" s="58"/>
      <c r="G53" s="57">
        <v>0</v>
      </c>
      <c r="H53" s="57">
        <v>0</v>
      </c>
      <c r="I53" s="57">
        <v>0</v>
      </c>
      <c r="J53" s="57">
        <v>0</v>
      </c>
      <c r="K53" s="92"/>
      <c r="L53" s="13"/>
      <c r="M53" s="13"/>
      <c r="N53" s="13"/>
      <c r="O53" s="13"/>
      <c r="P53" s="13"/>
      <c r="Q53" s="13"/>
    </row>
    <row r="54" spans="3:17" ht="18.75">
      <c r="C54" s="14"/>
      <c r="D54" s="91" t="s">
        <v>27</v>
      </c>
      <c r="E54" s="56">
        <v>2112</v>
      </c>
      <c r="F54" s="58">
        <v>747.2</v>
      </c>
      <c r="G54" s="339">
        <v>-859.6</v>
      </c>
      <c r="H54" s="404">
        <v>-727.3</v>
      </c>
      <c r="I54" s="405">
        <v>-859.6</v>
      </c>
      <c r="J54" s="398">
        <v>-132.30000000000001</v>
      </c>
      <c r="K54" s="289">
        <f>I54/H54*100</f>
        <v>118.1905678537055</v>
      </c>
      <c r="L54" s="13"/>
      <c r="M54" s="13"/>
      <c r="N54" s="13"/>
      <c r="O54" s="13"/>
      <c r="P54" s="13"/>
      <c r="Q54" s="13"/>
    </row>
    <row r="55" spans="3:17" ht="28.5" customHeight="1">
      <c r="C55" s="14"/>
      <c r="D55" s="91" t="s">
        <v>28</v>
      </c>
      <c r="E55" s="56">
        <v>2113</v>
      </c>
      <c r="F55" s="58"/>
      <c r="G55" s="57"/>
      <c r="H55" s="406"/>
      <c r="I55" s="405"/>
      <c r="J55" s="57"/>
      <c r="K55" s="92"/>
      <c r="L55" s="13"/>
      <c r="M55" s="13"/>
      <c r="N55" s="13"/>
      <c r="O55" s="13"/>
      <c r="P55" s="13"/>
      <c r="Q55" s="13"/>
    </row>
    <row r="56" spans="3:17" ht="21" customHeight="1" thickBot="1">
      <c r="C56" s="14"/>
      <c r="D56" s="91" t="s">
        <v>29</v>
      </c>
      <c r="E56" s="56">
        <v>2114</v>
      </c>
      <c r="F56" s="58"/>
      <c r="G56" s="57"/>
      <c r="H56" s="406"/>
      <c r="I56" s="405"/>
      <c r="J56" s="57"/>
      <c r="K56" s="92"/>
      <c r="L56" s="13"/>
      <c r="M56" s="13"/>
      <c r="N56" s="13"/>
      <c r="O56" s="13"/>
      <c r="P56" s="13"/>
      <c r="Q56" s="13"/>
    </row>
    <row r="57" spans="3:17" ht="28.5" customHeight="1" thickBot="1">
      <c r="C57" s="14"/>
      <c r="D57" s="91" t="s">
        <v>30</v>
      </c>
      <c r="E57" s="56">
        <v>2115</v>
      </c>
      <c r="F57" s="58">
        <v>207.7</v>
      </c>
      <c r="G57" s="405">
        <v>-239.1</v>
      </c>
      <c r="H57" s="407">
        <v>-202</v>
      </c>
      <c r="I57" s="405">
        <v>-239.1</v>
      </c>
      <c r="J57" s="55">
        <f>I57-H57</f>
        <v>-37.099999999999994</v>
      </c>
      <c r="K57" s="289">
        <f>I57/H57*100</f>
        <v>118.36633663366337</v>
      </c>
      <c r="L57" s="13"/>
      <c r="M57" s="13"/>
      <c r="N57" s="13"/>
      <c r="O57" s="13"/>
      <c r="P57" s="13"/>
      <c r="Q57" s="13"/>
    </row>
    <row r="58" spans="3:17" ht="32.25" thickBot="1">
      <c r="C58" s="14"/>
      <c r="D58" s="91" t="s">
        <v>31</v>
      </c>
      <c r="E58" s="62">
        <v>2116</v>
      </c>
      <c r="F58" s="58">
        <v>870.4</v>
      </c>
      <c r="G58" s="405">
        <v>-1009.9</v>
      </c>
      <c r="H58" s="407">
        <v>-853.2</v>
      </c>
      <c r="I58" s="405">
        <v>-1009.9</v>
      </c>
      <c r="J58" s="55">
        <f>I58-H58</f>
        <v>-156.69999999999993</v>
      </c>
      <c r="K58" s="289">
        <f>I58/H58*100</f>
        <v>118.36615096108767</v>
      </c>
      <c r="L58" s="13"/>
      <c r="M58" s="13"/>
      <c r="N58" s="13"/>
      <c r="O58" s="13"/>
      <c r="P58" s="13"/>
      <c r="Q58" s="13"/>
    </row>
    <row r="59" spans="3:17" ht="30.75" customHeight="1" thickBot="1">
      <c r="C59" s="14"/>
      <c r="D59" s="93" t="s">
        <v>299</v>
      </c>
      <c r="E59" s="62">
        <v>2117</v>
      </c>
      <c r="F59" s="63"/>
      <c r="G59" s="64">
        <v>0</v>
      </c>
      <c r="H59" s="64"/>
      <c r="I59" s="64">
        <v>0</v>
      </c>
      <c r="J59" s="64"/>
      <c r="K59" s="94"/>
      <c r="L59" s="13"/>
      <c r="M59" s="13"/>
      <c r="N59" s="13"/>
      <c r="O59" s="13"/>
      <c r="P59" s="13"/>
      <c r="Q59" s="13"/>
    </row>
    <row r="60" spans="3:17" ht="36" customHeight="1" thickBot="1">
      <c r="C60" s="14"/>
      <c r="D60" s="54" t="s">
        <v>50</v>
      </c>
      <c r="E60" s="61">
        <v>2200</v>
      </c>
      <c r="F60" s="44">
        <f>F53+F54+F55+F56+F57+F58+F59</f>
        <v>1825.3000000000002</v>
      </c>
      <c r="G60" s="44">
        <f>G53+G54+G55+G56+G57+G58+G59</f>
        <v>-2108.6</v>
      </c>
      <c r="H60" s="394">
        <f t="shared" ref="H60:I60" si="11">H53+H54+H55+H56+H57+H58+H59</f>
        <v>-1782.5</v>
      </c>
      <c r="I60" s="44">
        <f t="shared" si="11"/>
        <v>-2108.6</v>
      </c>
      <c r="J60" s="394">
        <f>I60-H60</f>
        <v>-326.09999999999991</v>
      </c>
      <c r="K60" s="44">
        <f>I60/H60*100</f>
        <v>118.29453015427769</v>
      </c>
      <c r="L60" s="13"/>
      <c r="M60" s="13"/>
      <c r="N60" s="13"/>
      <c r="O60" s="13"/>
      <c r="P60" s="13"/>
      <c r="Q60" s="13"/>
    </row>
    <row r="61" spans="3:17" ht="36" customHeight="1">
      <c r="C61" s="14"/>
      <c r="D61" s="425" t="s">
        <v>51</v>
      </c>
      <c r="E61" s="426"/>
      <c r="F61" s="426"/>
      <c r="G61" s="426"/>
      <c r="H61" s="426"/>
      <c r="I61" s="426"/>
      <c r="J61" s="426"/>
      <c r="K61" s="427"/>
      <c r="L61" s="13"/>
      <c r="M61" s="13"/>
      <c r="N61" s="13"/>
      <c r="O61" s="13"/>
      <c r="P61" s="13"/>
      <c r="Q61" s="13"/>
    </row>
    <row r="62" spans="3:17" ht="36" customHeight="1">
      <c r="C62" s="14"/>
      <c r="D62" s="84" t="s">
        <v>53</v>
      </c>
      <c r="E62" s="244">
        <v>3405</v>
      </c>
      <c r="F62" s="26">
        <f>'Розшифровка до руху'!C95</f>
        <v>1938.7</v>
      </c>
      <c r="G62" s="26">
        <f>'Розшифровка до руху'!D95</f>
        <v>72.2</v>
      </c>
      <c r="H62" s="26">
        <v>72.2</v>
      </c>
      <c r="I62" s="26">
        <f>'Розшифровка до руху'!F95</f>
        <v>72.2</v>
      </c>
      <c r="J62" s="26">
        <f>I62-H62</f>
        <v>0</v>
      </c>
      <c r="K62" s="95">
        <f>I62/H62*100</f>
        <v>100</v>
      </c>
      <c r="L62" s="13"/>
      <c r="M62" s="13"/>
      <c r="N62" s="13"/>
      <c r="O62" s="13"/>
      <c r="P62" s="13"/>
      <c r="Q62" s="13"/>
    </row>
    <row r="63" spans="3:17" ht="36" customHeight="1">
      <c r="C63" s="14"/>
      <c r="D63" s="82" t="s">
        <v>18</v>
      </c>
      <c r="E63" s="240">
        <v>3195</v>
      </c>
      <c r="F63" s="376">
        <v>-1904.8</v>
      </c>
      <c r="G63" s="376">
        <f>'Розшифровка до руху'!D54</f>
        <v>-66.900000000000546</v>
      </c>
      <c r="H63" s="377">
        <f>'Розшифровка до руху'!E54</f>
        <v>-71.100000000000364</v>
      </c>
      <c r="I63" s="376">
        <f>'Розшифровка до руху'!F54</f>
        <v>-66.900000000000546</v>
      </c>
      <c r="J63" s="378">
        <f t="shared" ref="J63:J66" si="12">I63-H63</f>
        <v>4.1999999999998181</v>
      </c>
      <c r="K63" s="95">
        <f t="shared" ref="K63" si="13">I63/H63*100</f>
        <v>94.092827004219686</v>
      </c>
      <c r="L63" s="13"/>
      <c r="M63" s="13"/>
      <c r="N63" s="13"/>
      <c r="O63" s="13"/>
      <c r="P63" s="13"/>
      <c r="Q63" s="13"/>
    </row>
    <row r="64" spans="3:17" ht="36" customHeight="1">
      <c r="C64" s="14"/>
      <c r="D64" s="82" t="s">
        <v>83</v>
      </c>
      <c r="E64" s="240">
        <v>3295</v>
      </c>
      <c r="F64" s="376">
        <f>'Розшифровка до руху'!C75</f>
        <v>-2.8</v>
      </c>
      <c r="G64" s="376">
        <v>0</v>
      </c>
      <c r="H64" s="377">
        <f>'Розшифровка до руху'!E75</f>
        <v>0</v>
      </c>
      <c r="I64" s="376">
        <v>0</v>
      </c>
      <c r="J64" s="378">
        <f t="shared" si="12"/>
        <v>0</v>
      </c>
      <c r="K64" s="95">
        <v>0</v>
      </c>
      <c r="L64" s="13"/>
      <c r="M64" s="13"/>
      <c r="N64" s="13"/>
      <c r="O64" s="13"/>
      <c r="P64" s="13"/>
      <c r="Q64" s="13"/>
    </row>
    <row r="65" spans="3:17" ht="30" customHeight="1">
      <c r="C65" s="14"/>
      <c r="D65" s="82" t="s">
        <v>52</v>
      </c>
      <c r="E65" s="240">
        <v>3395</v>
      </c>
      <c r="F65" s="76">
        <f>'Розшифровка до руху'!C93</f>
        <v>0</v>
      </c>
      <c r="G65" s="76">
        <f>'Розшифровка до руху'!D93</f>
        <v>0</v>
      </c>
      <c r="H65" s="77">
        <f>'Розшифровка до руху'!E93</f>
        <v>0</v>
      </c>
      <c r="I65" s="76">
        <f>'Розшифровка до руху'!F93</f>
        <v>0</v>
      </c>
      <c r="J65" s="26">
        <f t="shared" si="12"/>
        <v>0</v>
      </c>
      <c r="K65" s="95">
        <v>0</v>
      </c>
      <c r="L65" s="13"/>
      <c r="M65" s="13"/>
      <c r="N65" s="13"/>
      <c r="O65" s="13"/>
      <c r="P65" s="13"/>
      <c r="Q65" s="13"/>
    </row>
    <row r="66" spans="3:17" ht="30" customHeight="1">
      <c r="C66" s="14"/>
      <c r="D66" s="84" t="s">
        <v>54</v>
      </c>
      <c r="E66" s="240">
        <v>3415</v>
      </c>
      <c r="F66" s="325">
        <f>F62+F63+F64+F65</f>
        <v>31.10000000000009</v>
      </c>
      <c r="G66" s="325">
        <f t="shared" ref="G66:I66" si="14">G62+G63+G64+G65</f>
        <v>5.2999999999994571</v>
      </c>
      <c r="H66" s="340">
        <v>1.1000000000000001</v>
      </c>
      <c r="I66" s="325">
        <f t="shared" si="14"/>
        <v>5.2999999999994571</v>
      </c>
      <c r="J66" s="379">
        <f t="shared" si="12"/>
        <v>4.1999999999994575</v>
      </c>
      <c r="K66" s="326">
        <f>I66/H66*100</f>
        <v>481.81818181813247</v>
      </c>
      <c r="L66" s="13"/>
      <c r="M66" s="13"/>
      <c r="N66" s="13"/>
      <c r="O66" s="13"/>
      <c r="P66" s="13"/>
      <c r="Q66" s="13"/>
    </row>
    <row r="67" spans="3:17" ht="18.75">
      <c r="C67" s="14"/>
      <c r="D67" s="422" t="s">
        <v>55</v>
      </c>
      <c r="E67" s="423"/>
      <c r="F67" s="423"/>
      <c r="G67" s="423"/>
      <c r="H67" s="423"/>
      <c r="I67" s="423"/>
      <c r="J67" s="423"/>
      <c r="K67" s="424"/>
      <c r="L67" s="9"/>
    </row>
    <row r="68" spans="3:17" ht="24.75" customHeight="1">
      <c r="C68" s="14"/>
      <c r="D68" s="82" t="s">
        <v>15</v>
      </c>
      <c r="E68" s="240">
        <v>4000</v>
      </c>
      <c r="F68" s="16">
        <v>70.900000000000006</v>
      </c>
      <c r="G68" s="16">
        <f>'Розшифровка капітальних'!D7</f>
        <v>44.2</v>
      </c>
      <c r="H68" s="24">
        <v>0</v>
      </c>
      <c r="I68" s="16">
        <f>'Розшифровка капітальних'!F7</f>
        <v>44.2</v>
      </c>
      <c r="J68" s="19">
        <f>I68-H68</f>
        <v>44.2</v>
      </c>
      <c r="K68" s="83">
        <v>0</v>
      </c>
      <c r="L68" s="9"/>
    </row>
    <row r="69" spans="3:17" ht="18.75">
      <c r="C69" s="14"/>
      <c r="D69" s="422" t="s">
        <v>254</v>
      </c>
      <c r="E69" s="423"/>
      <c r="F69" s="423"/>
      <c r="G69" s="423"/>
      <c r="H69" s="423"/>
      <c r="I69" s="423"/>
      <c r="J69" s="423"/>
      <c r="K69" s="424"/>
      <c r="L69" s="9"/>
    </row>
    <row r="70" spans="3:17" ht="48" customHeight="1">
      <c r="C70" s="14"/>
      <c r="D70" s="82" t="s">
        <v>85</v>
      </c>
      <c r="E70" s="17">
        <v>5040</v>
      </c>
      <c r="F70" s="16">
        <v>-50.8</v>
      </c>
      <c r="G70" s="16">
        <f t="shared" ref="G70" si="15">(G49/G30)*100</f>
        <v>-56.340886902009146</v>
      </c>
      <c r="H70" s="341">
        <v>-20.8</v>
      </c>
      <c r="I70" s="16">
        <f t="shared" ref="I70" si="16">(I49/I30)*100</f>
        <v>-56.340886902009146</v>
      </c>
      <c r="J70" s="16"/>
      <c r="K70" s="85"/>
      <c r="L70" s="9"/>
    </row>
    <row r="71" spans="3:17" ht="30.75" customHeight="1">
      <c r="C71" s="14"/>
      <c r="D71" s="82" t="s">
        <v>84</v>
      </c>
      <c r="E71" s="17">
        <v>5020</v>
      </c>
      <c r="F71" s="16">
        <v>-7.8</v>
      </c>
      <c r="G71" s="16">
        <f t="shared" ref="G71:I71" si="17">(G49/G81)*100</f>
        <v>-9.0525924702774105</v>
      </c>
      <c r="H71" s="341">
        <v>-4.3</v>
      </c>
      <c r="I71" s="16">
        <f t="shared" si="17"/>
        <v>-9.0525924702774105</v>
      </c>
      <c r="J71" s="16"/>
      <c r="K71" s="85"/>
      <c r="L71" s="9"/>
    </row>
    <row r="72" spans="3:17" ht="35.25" customHeight="1">
      <c r="C72" s="14"/>
      <c r="D72" s="82" t="s">
        <v>86</v>
      </c>
      <c r="E72" s="17">
        <v>5030</v>
      </c>
      <c r="F72" s="16">
        <v>-8</v>
      </c>
      <c r="G72" s="16">
        <f>(G49/G87)*100</f>
        <v>-10.211313515124424</v>
      </c>
      <c r="H72" s="341">
        <v>-4.4000000000000004</v>
      </c>
      <c r="I72" s="16">
        <f>(I49/I87)*100</f>
        <v>-10.211313515124424</v>
      </c>
      <c r="J72" s="16"/>
      <c r="K72" s="85"/>
      <c r="L72" s="9"/>
    </row>
    <row r="73" spans="3:17" ht="60" customHeight="1">
      <c r="C73" s="14"/>
      <c r="D73" s="82" t="s">
        <v>87</v>
      </c>
      <c r="E73" s="17">
        <v>5110</v>
      </c>
      <c r="F73" s="16">
        <f>F87/(F82+F83)</f>
        <v>38.833469922963452</v>
      </c>
      <c r="G73" s="16">
        <f>G87/(G82+G83)</f>
        <v>7.8125727590221183</v>
      </c>
      <c r="H73" s="342">
        <v>1</v>
      </c>
      <c r="I73" s="16">
        <f>I87/(I82+I83)</f>
        <v>7.8125727590221183</v>
      </c>
      <c r="J73" s="16"/>
      <c r="K73" s="85"/>
      <c r="L73" s="9"/>
    </row>
    <row r="74" spans="3:17" ht="19.5" thickBot="1">
      <c r="C74" s="14"/>
      <c r="D74" s="419" t="s">
        <v>255</v>
      </c>
      <c r="E74" s="420"/>
      <c r="F74" s="420"/>
      <c r="G74" s="420"/>
      <c r="H74" s="420"/>
      <c r="I74" s="420"/>
      <c r="J74" s="420"/>
      <c r="K74" s="421"/>
      <c r="L74" s="9"/>
    </row>
    <row r="75" spans="3:17" ht="32.25" thickBot="1">
      <c r="C75" s="14"/>
      <c r="D75" s="46" t="s">
        <v>56</v>
      </c>
      <c r="E75" s="61">
        <v>6000</v>
      </c>
      <c r="F75" s="66">
        <v>23653.3</v>
      </c>
      <c r="G75" s="66">
        <v>23623.200000000001</v>
      </c>
      <c r="H75" s="67">
        <v>23708.400000000001</v>
      </c>
      <c r="I75" s="66">
        <v>23623.200000000001</v>
      </c>
      <c r="J75" s="399">
        <v>-85.2</v>
      </c>
      <c r="K75" s="68">
        <v>99.6</v>
      </c>
      <c r="L75" s="9"/>
    </row>
    <row r="76" spans="3:17" ht="23.25" customHeight="1">
      <c r="C76" s="14"/>
      <c r="D76" s="87" t="s">
        <v>57</v>
      </c>
      <c r="E76" s="60">
        <v>6001</v>
      </c>
      <c r="F76" s="41">
        <v>23650.9</v>
      </c>
      <c r="G76" s="41">
        <v>23623.200000000001</v>
      </c>
      <c r="H76" s="41">
        <v>23708.400000000001</v>
      </c>
      <c r="I76" s="41">
        <v>23623.200000000001</v>
      </c>
      <c r="J76" s="400">
        <f>I76-H76</f>
        <v>-85.200000000000728</v>
      </c>
      <c r="K76" s="88">
        <f>I76/H76*100</f>
        <v>99.640633699448287</v>
      </c>
      <c r="L76" s="9"/>
    </row>
    <row r="77" spans="3:17" ht="24" customHeight="1">
      <c r="C77" s="14"/>
      <c r="D77" s="82" t="s">
        <v>58</v>
      </c>
      <c r="E77" s="240">
        <v>6002</v>
      </c>
      <c r="F77" s="19">
        <v>28507.4</v>
      </c>
      <c r="G77" s="19">
        <v>28917.5</v>
      </c>
      <c r="H77" s="20">
        <v>28940.6</v>
      </c>
      <c r="I77" s="19">
        <v>28917.5</v>
      </c>
      <c r="J77" s="41">
        <f t="shared" ref="J77:J87" si="18">I77-H77</f>
        <v>-23.099999999998545</v>
      </c>
      <c r="K77" s="88">
        <f t="shared" ref="K77:K84" si="19">I77/H77*100</f>
        <v>99.920181336945333</v>
      </c>
      <c r="L77" s="9"/>
    </row>
    <row r="78" spans="3:17" ht="22.5" customHeight="1">
      <c r="C78" s="14"/>
      <c r="D78" s="82" t="s">
        <v>59</v>
      </c>
      <c r="E78" s="240">
        <v>6003</v>
      </c>
      <c r="F78" s="23">
        <v>-4856.5</v>
      </c>
      <c r="G78" s="23">
        <v>-5294.3</v>
      </c>
      <c r="H78" s="23">
        <v>-5315.9</v>
      </c>
      <c r="I78" s="23">
        <v>-5294.3</v>
      </c>
      <c r="J78" s="400">
        <f t="shared" si="18"/>
        <v>21.599999999999454</v>
      </c>
      <c r="K78" s="88">
        <f t="shared" si="19"/>
        <v>99.593671814744454</v>
      </c>
      <c r="L78" s="9"/>
    </row>
    <row r="79" spans="3:17" ht="22.5" customHeight="1">
      <c r="C79" s="14"/>
      <c r="D79" s="82" t="s">
        <v>60</v>
      </c>
      <c r="E79" s="240">
        <v>6010</v>
      </c>
      <c r="F79" s="19">
        <v>649</v>
      </c>
      <c r="G79" s="19">
        <v>600.79999999999995</v>
      </c>
      <c r="H79" s="20">
        <v>1620.45</v>
      </c>
      <c r="I79" s="19">
        <v>600.79999999999995</v>
      </c>
      <c r="J79" s="400">
        <f t="shared" si="18"/>
        <v>-1019.6500000000001</v>
      </c>
      <c r="K79" s="88">
        <f>I79/H79*100</f>
        <v>37.076120830633464</v>
      </c>
      <c r="L79" s="9"/>
    </row>
    <row r="80" spans="3:17" ht="24.75" customHeight="1">
      <c r="C80" s="14"/>
      <c r="D80" s="82" t="s">
        <v>61</v>
      </c>
      <c r="E80" s="240">
        <v>6011</v>
      </c>
      <c r="F80" s="19">
        <v>31</v>
      </c>
      <c r="G80" s="23">
        <v>5.3</v>
      </c>
      <c r="H80" s="344">
        <v>1.1000000000000001</v>
      </c>
      <c r="I80" s="23">
        <v>5.3</v>
      </c>
      <c r="J80" s="400">
        <f t="shared" si="18"/>
        <v>4.1999999999999993</v>
      </c>
      <c r="K80" s="88">
        <f>I80/H80*100</f>
        <v>481.81818181818176</v>
      </c>
      <c r="L80" s="9"/>
    </row>
    <row r="81" spans="3:12" ht="18.75" customHeight="1">
      <c r="C81" s="14"/>
      <c r="D81" s="84" t="s">
        <v>62</v>
      </c>
      <c r="E81" s="240">
        <v>6020</v>
      </c>
      <c r="F81" s="16">
        <v>24302.400000000001</v>
      </c>
      <c r="G81" s="16">
        <f t="shared" ref="G81" si="20">G75+G79</f>
        <v>24224</v>
      </c>
      <c r="H81" s="341">
        <f t="shared" ref="H81:I81" si="21">H75+H79</f>
        <v>25328.850000000002</v>
      </c>
      <c r="I81" s="16">
        <f t="shared" si="21"/>
        <v>24224</v>
      </c>
      <c r="J81" s="400">
        <f t="shared" si="18"/>
        <v>-1104.8500000000022</v>
      </c>
      <c r="K81" s="88">
        <f>I81/H81*100</f>
        <v>95.637978036902567</v>
      </c>
      <c r="L81" s="9"/>
    </row>
    <row r="82" spans="3:12" ht="25.5" customHeight="1">
      <c r="C82" s="14"/>
      <c r="D82" s="82" t="s">
        <v>63</v>
      </c>
      <c r="E82" s="240">
        <v>6030</v>
      </c>
      <c r="F82" s="19">
        <v>552.29999999999995</v>
      </c>
      <c r="G82" s="19">
        <v>595.5</v>
      </c>
      <c r="H82" s="20">
        <v>686.5</v>
      </c>
      <c r="I82" s="19">
        <v>595.5</v>
      </c>
      <c r="J82" s="41">
        <f t="shared" si="18"/>
        <v>-91</v>
      </c>
      <c r="K82" s="88">
        <f>I82/H82*100</f>
        <v>86.744355426074293</v>
      </c>
      <c r="L82" s="9"/>
    </row>
    <row r="83" spans="3:12" ht="25.5" customHeight="1">
      <c r="C83" s="14"/>
      <c r="D83" s="82" t="s">
        <v>64</v>
      </c>
      <c r="E83" s="240">
        <v>6040</v>
      </c>
      <c r="F83" s="19">
        <v>57.8</v>
      </c>
      <c r="G83" s="19">
        <v>2153.3000000000002</v>
      </c>
      <c r="H83" s="20">
        <v>0</v>
      </c>
      <c r="I83" s="19">
        <v>2153.3000000000002</v>
      </c>
      <c r="J83" s="41">
        <f t="shared" si="18"/>
        <v>2153.3000000000002</v>
      </c>
      <c r="K83" s="88">
        <v>0</v>
      </c>
      <c r="L83" s="9"/>
    </row>
    <row r="84" spans="3:12" ht="25.5" customHeight="1">
      <c r="C84" s="14"/>
      <c r="D84" s="84" t="s">
        <v>65</v>
      </c>
      <c r="E84" s="240">
        <v>6050</v>
      </c>
      <c r="F84" s="16">
        <v>610.1</v>
      </c>
      <c r="G84" s="16">
        <v>2748.8</v>
      </c>
      <c r="H84" s="16">
        <v>686.5</v>
      </c>
      <c r="I84" s="16">
        <v>2748.8</v>
      </c>
      <c r="J84" s="41">
        <f t="shared" si="18"/>
        <v>2062.3000000000002</v>
      </c>
      <c r="K84" s="88">
        <f t="shared" si="19"/>
        <v>400.40786598689004</v>
      </c>
      <c r="L84" s="9"/>
    </row>
    <row r="85" spans="3:12" ht="19.5" customHeight="1">
      <c r="C85" s="14"/>
      <c r="D85" s="82" t="s">
        <v>66</v>
      </c>
      <c r="E85" s="240">
        <v>6060</v>
      </c>
      <c r="F85" s="19"/>
      <c r="G85" s="19">
        <v>0</v>
      </c>
      <c r="H85" s="20">
        <v>0</v>
      </c>
      <c r="I85" s="19">
        <v>0</v>
      </c>
      <c r="J85" s="41">
        <f t="shared" si="18"/>
        <v>0</v>
      </c>
      <c r="K85" s="88">
        <v>0</v>
      </c>
      <c r="L85" s="9"/>
    </row>
    <row r="86" spans="3:12" ht="17.25" customHeight="1">
      <c r="C86" s="14"/>
      <c r="D86" s="82" t="s">
        <v>67</v>
      </c>
      <c r="E86" s="240">
        <v>6070</v>
      </c>
      <c r="F86" s="19"/>
      <c r="G86" s="19">
        <v>0</v>
      </c>
      <c r="H86" s="20">
        <v>0</v>
      </c>
      <c r="I86" s="19">
        <v>0</v>
      </c>
      <c r="J86" s="41">
        <f t="shared" si="18"/>
        <v>0</v>
      </c>
      <c r="K86" s="88">
        <v>0</v>
      </c>
      <c r="L86" s="9"/>
    </row>
    <row r="87" spans="3:12" ht="22.5" customHeight="1">
      <c r="C87" s="14"/>
      <c r="D87" s="84" t="s">
        <v>68</v>
      </c>
      <c r="E87" s="240">
        <v>6080</v>
      </c>
      <c r="F87" s="16">
        <v>23692.3</v>
      </c>
      <c r="G87" s="16">
        <v>21475.200000000001</v>
      </c>
      <c r="H87" s="16">
        <v>24642.400000000001</v>
      </c>
      <c r="I87" s="16">
        <v>21475.200000000001</v>
      </c>
      <c r="J87" s="400">
        <f t="shared" si="18"/>
        <v>-3167.2000000000007</v>
      </c>
      <c r="K87" s="88">
        <f>I87/H87*100</f>
        <v>87.147355777034704</v>
      </c>
      <c r="L87" s="9"/>
    </row>
    <row r="88" spans="3:12" ht="18.75" customHeight="1" thickBot="1">
      <c r="C88" s="14"/>
      <c r="D88" s="419" t="s">
        <v>256</v>
      </c>
      <c r="E88" s="420"/>
      <c r="F88" s="420"/>
      <c r="G88" s="420"/>
      <c r="H88" s="420"/>
      <c r="I88" s="420"/>
      <c r="J88" s="420"/>
      <c r="K88" s="421"/>
      <c r="L88" s="9"/>
    </row>
    <row r="89" spans="3:12" ht="84.75" customHeight="1" thickBot="1">
      <c r="C89" s="14"/>
      <c r="D89" s="46" t="s">
        <v>283</v>
      </c>
      <c r="E89" s="72">
        <v>8010</v>
      </c>
      <c r="F89" s="49">
        <v>93</v>
      </c>
      <c r="G89" s="49">
        <v>87</v>
      </c>
      <c r="H89" s="65">
        <v>88</v>
      </c>
      <c r="I89" s="49">
        <v>87</v>
      </c>
      <c r="J89" s="16">
        <v>-1</v>
      </c>
      <c r="K89" s="73">
        <v>98.9</v>
      </c>
      <c r="L89" s="9"/>
    </row>
    <row r="90" spans="3:12" ht="19.5" customHeight="1">
      <c r="C90" s="14"/>
      <c r="D90" s="96" t="s">
        <v>69</v>
      </c>
      <c r="E90" s="60">
        <v>8011</v>
      </c>
      <c r="F90" s="69">
        <v>1</v>
      </c>
      <c r="G90" s="69">
        <v>1</v>
      </c>
      <c r="H90" s="42">
        <v>1</v>
      </c>
      <c r="I90" s="69">
        <v>1</v>
      </c>
      <c r="J90" s="69">
        <v>0</v>
      </c>
      <c r="K90" s="97">
        <v>100</v>
      </c>
      <c r="L90" s="9"/>
    </row>
    <row r="91" spans="3:12" ht="25.5" customHeight="1">
      <c r="C91" s="29"/>
      <c r="D91" s="98" t="s">
        <v>70</v>
      </c>
      <c r="E91" s="240">
        <v>8012</v>
      </c>
      <c r="F91" s="28">
        <v>5</v>
      </c>
      <c r="G91" s="28">
        <v>6</v>
      </c>
      <c r="H91" s="20">
        <v>6</v>
      </c>
      <c r="I91" s="28">
        <v>6</v>
      </c>
      <c r="J91" s="28">
        <v>0</v>
      </c>
      <c r="K91" s="99">
        <v>100</v>
      </c>
      <c r="L91" s="9"/>
    </row>
    <row r="92" spans="3:12" ht="22.5" customHeight="1">
      <c r="C92" s="30"/>
      <c r="D92" s="98" t="s">
        <v>71</v>
      </c>
      <c r="E92" s="240">
        <v>8013</v>
      </c>
      <c r="F92" s="28">
        <v>20</v>
      </c>
      <c r="G92" s="28">
        <v>15</v>
      </c>
      <c r="H92" s="20">
        <v>15</v>
      </c>
      <c r="I92" s="28">
        <v>15</v>
      </c>
      <c r="J92" s="28">
        <v>0</v>
      </c>
      <c r="K92" s="99">
        <v>100</v>
      </c>
      <c r="L92" s="9"/>
    </row>
    <row r="93" spans="3:12" ht="22.5" customHeight="1">
      <c r="D93" s="98" t="s">
        <v>72</v>
      </c>
      <c r="E93" s="240">
        <v>8014</v>
      </c>
      <c r="F93" s="28">
        <v>22</v>
      </c>
      <c r="G93" s="28">
        <v>22</v>
      </c>
      <c r="H93" s="20">
        <v>22</v>
      </c>
      <c r="I93" s="28">
        <v>22</v>
      </c>
      <c r="J93" s="28">
        <v>0</v>
      </c>
      <c r="K93" s="99">
        <v>100</v>
      </c>
      <c r="L93" s="9"/>
    </row>
    <row r="94" spans="3:12" ht="20.25" customHeight="1">
      <c r="D94" s="98" t="s">
        <v>73</v>
      </c>
      <c r="E94" s="240">
        <v>8015</v>
      </c>
      <c r="F94" s="28">
        <v>8</v>
      </c>
      <c r="G94" s="28">
        <v>6</v>
      </c>
      <c r="H94" s="20">
        <v>8</v>
      </c>
      <c r="I94" s="28">
        <v>6</v>
      </c>
      <c r="J94" s="28">
        <v>-2</v>
      </c>
      <c r="K94" s="99">
        <v>75</v>
      </c>
      <c r="L94" s="9"/>
    </row>
    <row r="95" spans="3:12" ht="21.75" customHeight="1">
      <c r="D95" s="98" t="s">
        <v>74</v>
      </c>
      <c r="E95" s="240">
        <v>8016</v>
      </c>
      <c r="F95" s="28">
        <v>20</v>
      </c>
      <c r="G95" s="28">
        <v>19</v>
      </c>
      <c r="H95" s="20">
        <v>19</v>
      </c>
      <c r="I95" s="28">
        <v>19</v>
      </c>
      <c r="J95" s="28">
        <v>0</v>
      </c>
      <c r="K95" s="99">
        <v>100</v>
      </c>
      <c r="L95" s="9"/>
    </row>
    <row r="96" spans="3:12" ht="20.25" customHeight="1">
      <c r="D96" s="98" t="s">
        <v>75</v>
      </c>
      <c r="E96" s="240">
        <v>8017</v>
      </c>
      <c r="F96" s="28">
        <v>3</v>
      </c>
      <c r="G96" s="28">
        <v>2</v>
      </c>
      <c r="H96" s="20">
        <v>2</v>
      </c>
      <c r="I96" s="28">
        <v>2</v>
      </c>
      <c r="J96" s="28">
        <v>0</v>
      </c>
      <c r="K96" s="99">
        <v>100</v>
      </c>
      <c r="L96" s="9"/>
    </row>
    <row r="97" spans="4:12" ht="19.5" customHeight="1">
      <c r="D97" s="98" t="s">
        <v>76</v>
      </c>
      <c r="E97" s="240">
        <v>8018</v>
      </c>
      <c r="F97" s="28">
        <v>14</v>
      </c>
      <c r="G97" s="28">
        <v>16</v>
      </c>
      <c r="H97" s="20">
        <v>15</v>
      </c>
      <c r="I97" s="28">
        <v>16</v>
      </c>
      <c r="J97" s="28">
        <v>1</v>
      </c>
      <c r="K97" s="99">
        <v>106.7</v>
      </c>
      <c r="L97" s="9"/>
    </row>
    <row r="98" spans="4:12" ht="30.75" customHeight="1" thickBot="1">
      <c r="D98" s="100" t="s">
        <v>77</v>
      </c>
      <c r="E98" s="59">
        <v>8019</v>
      </c>
      <c r="F98" s="70">
        <v>0</v>
      </c>
      <c r="G98" s="70">
        <v>0</v>
      </c>
      <c r="H98" s="51">
        <v>0</v>
      </c>
      <c r="I98" s="70">
        <v>0</v>
      </c>
      <c r="J98" s="70">
        <v>0</v>
      </c>
      <c r="K98" s="101">
        <v>0</v>
      </c>
      <c r="L98" s="9"/>
    </row>
    <row r="99" spans="4:12" ht="24.75" customHeight="1" thickBot="1">
      <c r="D99" s="46" t="s">
        <v>78</v>
      </c>
      <c r="E99" s="72">
        <v>8020</v>
      </c>
      <c r="F99" s="79">
        <v>5016</v>
      </c>
      <c r="G99" s="79">
        <f>SUM(G100:G108)</f>
        <v>4710.1000000000004</v>
      </c>
      <c r="H99" s="65">
        <v>5068.3999999999996</v>
      </c>
      <c r="I99" s="79">
        <f>SUM(I100:I108)</f>
        <v>4710.1000000000004</v>
      </c>
      <c r="J99" s="79">
        <v>-358.3</v>
      </c>
      <c r="K99" s="80">
        <v>92.9</v>
      </c>
      <c r="L99" s="9"/>
    </row>
    <row r="100" spans="4:12" ht="29.25" customHeight="1">
      <c r="D100" s="96" t="s">
        <v>69</v>
      </c>
      <c r="E100" s="60">
        <v>8021</v>
      </c>
      <c r="F100" s="71">
        <v>173.6</v>
      </c>
      <c r="G100" s="71">
        <v>103.8</v>
      </c>
      <c r="H100" s="42">
        <v>131.1</v>
      </c>
      <c r="I100" s="71">
        <v>103.8</v>
      </c>
      <c r="J100" s="71">
        <v>-27.3</v>
      </c>
      <c r="K100" s="102">
        <v>132.4</v>
      </c>
      <c r="L100" s="9"/>
    </row>
    <row r="101" spans="4:12" ht="29.25" customHeight="1">
      <c r="D101" s="98" t="s">
        <v>70</v>
      </c>
      <c r="E101" s="240">
        <v>8022</v>
      </c>
      <c r="F101" s="31">
        <v>485.2</v>
      </c>
      <c r="G101" s="31">
        <v>497.4</v>
      </c>
      <c r="H101" s="20">
        <v>512.9</v>
      </c>
      <c r="I101" s="31">
        <v>497.4</v>
      </c>
      <c r="J101" s="31">
        <v>-15.5</v>
      </c>
      <c r="K101" s="103">
        <v>94.1</v>
      </c>
      <c r="L101" s="9"/>
    </row>
    <row r="102" spans="4:12" ht="23.25" customHeight="1">
      <c r="D102" s="98" t="s">
        <v>71</v>
      </c>
      <c r="E102" s="240">
        <v>8023</v>
      </c>
      <c r="F102" s="31">
        <v>1228.5999999999999</v>
      </c>
      <c r="G102" s="31">
        <v>982.2</v>
      </c>
      <c r="H102" s="20">
        <v>1225.3</v>
      </c>
      <c r="I102" s="31">
        <v>982.2</v>
      </c>
      <c r="J102" s="31">
        <v>-243.1</v>
      </c>
      <c r="K102" s="103">
        <v>91.3</v>
      </c>
      <c r="L102" s="9"/>
    </row>
    <row r="103" spans="4:12" ht="21" customHeight="1">
      <c r="D103" s="98" t="s">
        <v>72</v>
      </c>
      <c r="E103" s="240">
        <v>8024</v>
      </c>
      <c r="F103" s="31">
        <v>1202.0999999999999</v>
      </c>
      <c r="G103" s="31">
        <v>1191.5</v>
      </c>
      <c r="H103" s="20">
        <v>1140.7</v>
      </c>
      <c r="I103" s="31">
        <v>1191.5</v>
      </c>
      <c r="J103" s="31">
        <v>50.8</v>
      </c>
      <c r="K103" s="103">
        <v>98.5</v>
      </c>
      <c r="L103" s="9"/>
    </row>
    <row r="104" spans="4:12" ht="29.25" customHeight="1">
      <c r="D104" s="98" t="s">
        <v>73</v>
      </c>
      <c r="E104" s="240">
        <v>8025</v>
      </c>
      <c r="F104" s="31">
        <v>273.89999999999998</v>
      </c>
      <c r="G104" s="31">
        <v>216.5</v>
      </c>
      <c r="H104" s="20">
        <v>241.3</v>
      </c>
      <c r="I104" s="31">
        <v>216.5</v>
      </c>
      <c r="J104" s="31">
        <v>-24.8</v>
      </c>
      <c r="K104" s="103">
        <v>116.1</v>
      </c>
      <c r="L104" s="9"/>
    </row>
    <row r="105" spans="4:12" ht="24" customHeight="1">
      <c r="D105" s="98" t="s">
        <v>74</v>
      </c>
      <c r="E105" s="240">
        <v>8026</v>
      </c>
      <c r="F105" s="31">
        <v>986.6</v>
      </c>
      <c r="G105" s="31">
        <v>1059.5</v>
      </c>
      <c r="H105" s="20">
        <v>1137.4000000000001</v>
      </c>
      <c r="I105" s="31">
        <v>1059.5</v>
      </c>
      <c r="J105" s="31">
        <v>-77.900000000000006</v>
      </c>
      <c r="K105" s="103">
        <v>108.5</v>
      </c>
      <c r="L105" s="9"/>
    </row>
    <row r="106" spans="4:12" ht="24" customHeight="1">
      <c r="D106" s="98" t="s">
        <v>75</v>
      </c>
      <c r="E106" s="240">
        <v>8027</v>
      </c>
      <c r="F106" s="31">
        <v>127.9</v>
      </c>
      <c r="G106" s="31">
        <v>84.1</v>
      </c>
      <c r="H106" s="20">
        <v>91.3</v>
      </c>
      <c r="I106" s="31">
        <v>84.1</v>
      </c>
      <c r="J106" s="31">
        <v>-7.2</v>
      </c>
      <c r="K106" s="103">
        <v>92.1</v>
      </c>
      <c r="L106" s="9"/>
    </row>
    <row r="107" spans="4:12" ht="29.25" customHeight="1">
      <c r="D107" s="98" t="s">
        <v>76</v>
      </c>
      <c r="E107" s="240">
        <v>8028</v>
      </c>
      <c r="F107" s="31">
        <v>538.1</v>
      </c>
      <c r="G107" s="31">
        <v>575.1</v>
      </c>
      <c r="H107" s="20">
        <v>588.4</v>
      </c>
      <c r="I107" s="31">
        <v>575.1</v>
      </c>
      <c r="J107" s="31">
        <v>-13.3</v>
      </c>
      <c r="K107" s="103">
        <v>108.9</v>
      </c>
      <c r="L107" s="9"/>
    </row>
    <row r="108" spans="4:12" ht="29.25" customHeight="1" thickBot="1">
      <c r="D108" s="100" t="s">
        <v>77</v>
      </c>
      <c r="E108" s="59">
        <v>8039</v>
      </c>
      <c r="F108" s="37">
        <v>0</v>
      </c>
      <c r="G108" s="37">
        <v>0</v>
      </c>
      <c r="H108" s="51">
        <v>0</v>
      </c>
      <c r="I108" s="37">
        <v>0</v>
      </c>
      <c r="J108" s="37">
        <v>0</v>
      </c>
      <c r="K108" s="104">
        <v>0</v>
      </c>
      <c r="L108" s="9"/>
    </row>
    <row r="109" spans="4:12" ht="32.25" thickBot="1">
      <c r="D109" s="46" t="s">
        <v>79</v>
      </c>
      <c r="E109" s="61">
        <v>8030</v>
      </c>
      <c r="F109" s="343">
        <v>17.98</v>
      </c>
      <c r="G109" s="401">
        <f>G99/G89/3</f>
        <v>18.046360153256707</v>
      </c>
      <c r="H109" s="401">
        <f>H99/H89/3</f>
        <v>19.198484848484849</v>
      </c>
      <c r="I109" s="401">
        <f>I99/I89/3</f>
        <v>18.046360153256707</v>
      </c>
      <c r="J109" s="343">
        <v>-1.1499999999999999</v>
      </c>
      <c r="K109" s="126">
        <v>94</v>
      </c>
      <c r="L109" s="9"/>
    </row>
    <row r="110" spans="4:12" ht="26.25" customHeight="1">
      <c r="D110" s="96" t="s">
        <v>69</v>
      </c>
      <c r="E110" s="60">
        <v>8031</v>
      </c>
      <c r="F110" s="391">
        <v>57.87</v>
      </c>
      <c r="G110" s="402">
        <f t="shared" ref="G110" si="22">ROUND(G100/G90/3,1)</f>
        <v>34.6</v>
      </c>
      <c r="H110" s="408">
        <f t="shared" ref="H110" si="23">ROUND(H100/H90/3,1)</f>
        <v>43.7</v>
      </c>
      <c r="I110" s="402">
        <f t="shared" ref="I110:I117" si="24">ROUND(I100/I90/3,1)</f>
        <v>34.6</v>
      </c>
      <c r="J110" s="391">
        <v>-9.1</v>
      </c>
      <c r="K110" s="105">
        <v>132.4</v>
      </c>
      <c r="L110" s="9"/>
    </row>
    <row r="111" spans="4:12" ht="30" customHeight="1">
      <c r="D111" s="98" t="s">
        <v>70</v>
      </c>
      <c r="E111" s="240">
        <v>8032</v>
      </c>
      <c r="F111" s="345">
        <v>32.35</v>
      </c>
      <c r="G111" s="402">
        <f t="shared" ref="G111" si="25">ROUND(G101/G91/3,1)</f>
        <v>27.6</v>
      </c>
      <c r="H111" s="408">
        <v>28.49</v>
      </c>
      <c r="I111" s="402">
        <f t="shared" si="24"/>
        <v>27.6</v>
      </c>
      <c r="J111" s="345">
        <v>-0.89</v>
      </c>
      <c r="K111" s="106">
        <v>94</v>
      </c>
      <c r="L111" s="9"/>
    </row>
    <row r="112" spans="4:12" ht="21.75" customHeight="1">
      <c r="D112" s="98" t="s">
        <v>71</v>
      </c>
      <c r="E112" s="240">
        <v>8033</v>
      </c>
      <c r="F112" s="345">
        <v>20.48</v>
      </c>
      <c r="G112" s="402">
        <f t="shared" ref="G112" si="26">ROUND(G102/G92/3,1)</f>
        <v>21.8</v>
      </c>
      <c r="H112" s="408">
        <v>27.23</v>
      </c>
      <c r="I112" s="402">
        <f t="shared" si="24"/>
        <v>21.8</v>
      </c>
      <c r="J112" s="345">
        <v>-5.43</v>
      </c>
      <c r="K112" s="106">
        <v>73.099999999999994</v>
      </c>
      <c r="L112" s="9"/>
    </row>
    <row r="113" spans="4:12" ht="25.5" customHeight="1">
      <c r="D113" s="98" t="s">
        <v>72</v>
      </c>
      <c r="E113" s="240">
        <v>8034</v>
      </c>
      <c r="F113" s="345">
        <v>18.21</v>
      </c>
      <c r="G113" s="402">
        <f t="shared" ref="G113" si="27">ROUND(G103/G93/3,1)</f>
        <v>18.100000000000001</v>
      </c>
      <c r="H113" s="408">
        <v>17.28</v>
      </c>
      <c r="I113" s="402">
        <f t="shared" si="24"/>
        <v>18.100000000000001</v>
      </c>
      <c r="J113" s="345">
        <v>0.82</v>
      </c>
      <c r="K113" s="106">
        <v>98.4</v>
      </c>
      <c r="L113" s="9"/>
    </row>
    <row r="114" spans="4:12" ht="30" customHeight="1">
      <c r="D114" s="98" t="s">
        <v>73</v>
      </c>
      <c r="E114" s="240">
        <v>8035</v>
      </c>
      <c r="F114" s="390">
        <v>11.41</v>
      </c>
      <c r="G114" s="402">
        <f t="shared" ref="G114" si="28">ROUND(G104/G94/3,1)</f>
        <v>12</v>
      </c>
      <c r="H114" s="408">
        <v>10.050000000000001</v>
      </c>
      <c r="I114" s="402">
        <f t="shared" si="24"/>
        <v>12</v>
      </c>
      <c r="J114" s="345">
        <v>1.95</v>
      </c>
      <c r="K114" s="106">
        <v>116.1</v>
      </c>
      <c r="L114" s="9"/>
    </row>
    <row r="115" spans="4:12" ht="24.75" customHeight="1">
      <c r="D115" s="98" t="s">
        <v>74</v>
      </c>
      <c r="E115" s="240">
        <v>8036</v>
      </c>
      <c r="F115" s="345">
        <v>16.440000000000001</v>
      </c>
      <c r="G115" s="402">
        <f t="shared" ref="G115" si="29">ROUND(G105/G95/3,1)</f>
        <v>18.600000000000001</v>
      </c>
      <c r="H115" s="408">
        <v>19.95</v>
      </c>
      <c r="I115" s="402">
        <f t="shared" si="24"/>
        <v>18.600000000000001</v>
      </c>
      <c r="J115" s="345">
        <v>-1.35</v>
      </c>
      <c r="K115" s="106">
        <v>97.7</v>
      </c>
      <c r="L115" s="9"/>
    </row>
    <row r="116" spans="4:12" ht="23.25" customHeight="1">
      <c r="D116" s="98" t="s">
        <v>75</v>
      </c>
      <c r="E116" s="240">
        <v>8037</v>
      </c>
      <c r="F116" s="345">
        <v>14.21</v>
      </c>
      <c r="G116" s="402">
        <f t="shared" ref="G116" si="30">ROUND(G106/G96/3,1)</f>
        <v>14</v>
      </c>
      <c r="H116" s="408">
        <v>15.22</v>
      </c>
      <c r="I116" s="402">
        <f t="shared" si="24"/>
        <v>14</v>
      </c>
      <c r="J116" s="345">
        <v>-1.22</v>
      </c>
      <c r="K116" s="106">
        <v>92.1</v>
      </c>
      <c r="L116" s="9"/>
    </row>
    <row r="117" spans="4:12" ht="26.25" customHeight="1">
      <c r="D117" s="98" t="s">
        <v>76</v>
      </c>
      <c r="E117" s="240">
        <v>8038</v>
      </c>
      <c r="F117" s="345">
        <v>12.81</v>
      </c>
      <c r="G117" s="402">
        <f t="shared" ref="G117" si="31">ROUND(G107/G97/3,1)</f>
        <v>12</v>
      </c>
      <c r="H117" s="408">
        <v>13.08</v>
      </c>
      <c r="I117" s="402">
        <f t="shared" si="24"/>
        <v>12</v>
      </c>
      <c r="J117" s="345">
        <v>-1.08</v>
      </c>
      <c r="K117" s="106">
        <v>116.7</v>
      </c>
      <c r="L117" s="9"/>
    </row>
    <row r="118" spans="4:12" ht="35.25" customHeight="1" thickBot="1">
      <c r="D118" s="100" t="s">
        <v>77</v>
      </c>
      <c r="E118" s="240">
        <v>8039</v>
      </c>
      <c r="F118" s="37">
        <v>0</v>
      </c>
      <c r="G118" s="403"/>
      <c r="H118" s="409"/>
      <c r="I118" s="403"/>
      <c r="J118" s="37">
        <v>0</v>
      </c>
      <c r="K118" s="104">
        <v>0</v>
      </c>
      <c r="L118" s="9"/>
    </row>
    <row r="119" spans="4:12" ht="34.5" customHeight="1" thickBot="1">
      <c r="D119" s="46" t="s">
        <v>80</v>
      </c>
      <c r="E119" s="61">
        <v>8040</v>
      </c>
      <c r="F119" s="43" t="s">
        <v>298</v>
      </c>
      <c r="G119" s="43">
        <v>0</v>
      </c>
      <c r="H119" s="74">
        <v>0</v>
      </c>
      <c r="I119" s="43">
        <v>0</v>
      </c>
      <c r="J119" s="43">
        <v>0</v>
      </c>
      <c r="K119" s="107">
        <v>0</v>
      </c>
      <c r="L119" s="9"/>
    </row>
    <row r="120" spans="4:12" ht="19.5" customHeight="1">
      <c r="D120" s="96" t="s">
        <v>69</v>
      </c>
      <c r="E120" s="60">
        <v>8041</v>
      </c>
      <c r="F120" s="40">
        <v>0</v>
      </c>
      <c r="G120" s="40">
        <v>0</v>
      </c>
      <c r="H120" s="42">
        <v>0</v>
      </c>
      <c r="I120" s="40">
        <v>0</v>
      </c>
      <c r="J120" s="40">
        <v>0</v>
      </c>
      <c r="K120" s="108">
        <v>0</v>
      </c>
      <c r="L120" s="9"/>
    </row>
    <row r="121" spans="4:12" ht="29.25" customHeight="1">
      <c r="D121" s="98" t="s">
        <v>70</v>
      </c>
      <c r="E121" s="240">
        <v>8042</v>
      </c>
      <c r="F121" s="17">
        <v>0</v>
      </c>
      <c r="G121" s="17">
        <v>0</v>
      </c>
      <c r="H121" s="20">
        <v>0</v>
      </c>
      <c r="I121" s="17">
        <v>0</v>
      </c>
      <c r="J121" s="17">
        <v>0</v>
      </c>
      <c r="K121" s="109">
        <v>0</v>
      </c>
      <c r="L121" s="9"/>
    </row>
    <row r="122" spans="4:12" ht="18.75" customHeight="1">
      <c r="D122" s="98" t="s">
        <v>71</v>
      </c>
      <c r="E122" s="240">
        <v>8043</v>
      </c>
      <c r="F122" s="17">
        <v>0</v>
      </c>
      <c r="G122" s="17">
        <v>0</v>
      </c>
      <c r="H122" s="20">
        <v>0</v>
      </c>
      <c r="I122" s="17">
        <v>0</v>
      </c>
      <c r="J122" s="17">
        <v>0</v>
      </c>
      <c r="K122" s="109">
        <v>0</v>
      </c>
      <c r="L122" s="9"/>
    </row>
    <row r="123" spans="4:12" ht="27.75" customHeight="1">
      <c r="D123" s="98" t="s">
        <v>72</v>
      </c>
      <c r="E123" s="240">
        <v>8044</v>
      </c>
      <c r="F123" s="17">
        <v>0</v>
      </c>
      <c r="G123" s="17">
        <v>0</v>
      </c>
      <c r="H123" s="20">
        <v>0</v>
      </c>
      <c r="I123" s="17">
        <v>0</v>
      </c>
      <c r="J123" s="17">
        <v>0</v>
      </c>
      <c r="K123" s="109">
        <v>0</v>
      </c>
      <c r="L123" s="9"/>
    </row>
    <row r="124" spans="4:12" ht="15.75">
      <c r="D124" s="98" t="s">
        <v>73</v>
      </c>
      <c r="E124" s="240">
        <v>8045</v>
      </c>
      <c r="F124" s="17">
        <v>0</v>
      </c>
      <c r="G124" s="17">
        <v>0</v>
      </c>
      <c r="H124" s="20">
        <v>0</v>
      </c>
      <c r="I124" s="17">
        <v>0</v>
      </c>
      <c r="J124" s="17">
        <v>0</v>
      </c>
      <c r="K124" s="109">
        <v>0</v>
      </c>
      <c r="L124" s="9"/>
    </row>
    <row r="125" spans="4:12" ht="21.75" customHeight="1">
      <c r="D125" s="98" t="s">
        <v>74</v>
      </c>
      <c r="E125" s="240">
        <v>8046</v>
      </c>
      <c r="F125" s="17">
        <v>0</v>
      </c>
      <c r="G125" s="17">
        <v>0</v>
      </c>
      <c r="H125" s="20">
        <v>0</v>
      </c>
      <c r="I125" s="17">
        <v>0</v>
      </c>
      <c r="J125" s="17">
        <v>0</v>
      </c>
      <c r="K125" s="109">
        <v>0</v>
      </c>
      <c r="L125" s="9"/>
    </row>
    <row r="126" spans="4:12" ht="19.5" customHeight="1">
      <c r="D126" s="98" t="s">
        <v>75</v>
      </c>
      <c r="E126" s="240">
        <v>8047</v>
      </c>
      <c r="F126" s="17">
        <v>0</v>
      </c>
      <c r="G126" s="17">
        <v>0</v>
      </c>
      <c r="H126" s="20">
        <v>0</v>
      </c>
      <c r="I126" s="17">
        <v>0</v>
      </c>
      <c r="J126" s="17">
        <v>0</v>
      </c>
      <c r="K126" s="109">
        <v>0</v>
      </c>
      <c r="L126" s="9"/>
    </row>
    <row r="127" spans="4:12" ht="25.5" customHeight="1">
      <c r="D127" s="98" t="s">
        <v>76</v>
      </c>
      <c r="E127" s="240">
        <v>8048</v>
      </c>
      <c r="F127" s="17">
        <v>0</v>
      </c>
      <c r="G127" s="17">
        <v>0</v>
      </c>
      <c r="H127" s="20">
        <v>0</v>
      </c>
      <c r="I127" s="17">
        <v>0</v>
      </c>
      <c r="J127" s="17">
        <v>0</v>
      </c>
      <c r="K127" s="109">
        <v>0</v>
      </c>
      <c r="L127" s="9"/>
    </row>
    <row r="128" spans="4:12" ht="34.5" customHeight="1" thickBot="1">
      <c r="D128" s="110" t="s">
        <v>77</v>
      </c>
      <c r="E128" s="111">
        <v>8049</v>
      </c>
      <c r="F128" s="112">
        <v>0</v>
      </c>
      <c r="G128" s="112">
        <v>0</v>
      </c>
      <c r="H128" s="113">
        <v>0</v>
      </c>
      <c r="I128" s="112">
        <v>0</v>
      </c>
      <c r="J128" s="112">
        <v>0</v>
      </c>
      <c r="K128" s="114">
        <v>0</v>
      </c>
      <c r="L128" s="9"/>
    </row>
    <row r="129" spans="4:13" ht="40.5" customHeight="1">
      <c r="D129" s="32"/>
      <c r="E129" s="75"/>
      <c r="F129" s="34"/>
      <c r="G129" s="33"/>
      <c r="H129" s="35"/>
      <c r="I129" s="389"/>
      <c r="J129" s="33"/>
      <c r="K129" s="33"/>
      <c r="L129" s="9"/>
    </row>
    <row r="130" spans="4:13" ht="35.25" customHeight="1">
      <c r="D130" s="130" t="s">
        <v>105</v>
      </c>
      <c r="E130" s="418"/>
      <c r="F130" s="418"/>
      <c r="G130" s="2" t="s">
        <v>106</v>
      </c>
      <c r="H130" s="416"/>
      <c r="I130" s="416"/>
      <c r="J130" s="117" t="s">
        <v>107</v>
      </c>
      <c r="K130" s="3"/>
      <c r="L130" s="127"/>
      <c r="M130" s="1"/>
    </row>
    <row r="131" spans="4:13" ht="39" customHeight="1">
      <c r="D131" s="131" t="s">
        <v>24</v>
      </c>
      <c r="E131" s="36"/>
      <c r="F131" s="4"/>
      <c r="G131" s="132" t="s">
        <v>9</v>
      </c>
      <c r="H131" s="417"/>
      <c r="I131" s="417"/>
      <c r="J131" s="133" t="s">
        <v>11</v>
      </c>
      <c r="K131" s="5"/>
      <c r="L131" s="4"/>
      <c r="M131" s="1"/>
    </row>
    <row r="132" spans="4:13">
      <c r="F132" s="12"/>
      <c r="G132" s="12"/>
      <c r="H132" s="12"/>
      <c r="I132" s="12"/>
      <c r="J132" s="12"/>
      <c r="K132" s="12"/>
    </row>
    <row r="133" spans="4:13" ht="15.75">
      <c r="D133" s="238" t="s">
        <v>250</v>
      </c>
      <c r="F133" s="12"/>
      <c r="G133" s="12" t="s">
        <v>251</v>
      </c>
      <c r="H133" s="12"/>
      <c r="I133" s="12"/>
      <c r="J133" s="12" t="s">
        <v>252</v>
      </c>
      <c r="K133" s="12"/>
    </row>
    <row r="134" spans="4:13">
      <c r="F134" s="12"/>
      <c r="G134" s="12" t="s">
        <v>9</v>
      </c>
      <c r="H134" s="12"/>
      <c r="I134" s="12"/>
      <c r="J134" s="12" t="s">
        <v>253</v>
      </c>
      <c r="K134" s="12"/>
    </row>
  </sheetData>
  <mergeCells count="33">
    <mergeCell ref="I3:K3"/>
    <mergeCell ref="I4:K6"/>
    <mergeCell ref="D52:K52"/>
    <mergeCell ref="D26:D27"/>
    <mergeCell ref="E26:E27"/>
    <mergeCell ref="E11:I11"/>
    <mergeCell ref="E17:J17"/>
    <mergeCell ref="E18:J18"/>
    <mergeCell ref="D9:E9"/>
    <mergeCell ref="I9:K9"/>
    <mergeCell ref="E10:I10"/>
    <mergeCell ref="D24:K24"/>
    <mergeCell ref="D25:K25"/>
    <mergeCell ref="E21:I21"/>
    <mergeCell ref="E22:I22"/>
    <mergeCell ref="E12:I12"/>
    <mergeCell ref="E13:I13"/>
    <mergeCell ref="E14:I14"/>
    <mergeCell ref="E15:I15"/>
    <mergeCell ref="E16:I16"/>
    <mergeCell ref="E19:I19"/>
    <mergeCell ref="E20:I20"/>
    <mergeCell ref="F26:G26"/>
    <mergeCell ref="H26:K26"/>
    <mergeCell ref="H130:I130"/>
    <mergeCell ref="H131:I131"/>
    <mergeCell ref="E130:F130"/>
    <mergeCell ref="D88:K88"/>
    <mergeCell ref="D29:K29"/>
    <mergeCell ref="D61:K61"/>
    <mergeCell ref="D67:K67"/>
    <mergeCell ref="D69:K69"/>
    <mergeCell ref="D74:K74"/>
  </mergeCells>
  <phoneticPr fontId="3" type="noConversion"/>
  <pageMargins left="0.7" right="0.7" top="0.75" bottom="0.75" header="0.3" footer="0.3"/>
  <pageSetup paperSize="9" scale="76" fitToHeight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6"/>
  <sheetViews>
    <sheetView topLeftCell="A13" zoomScale="61" zoomScaleNormal="61" zoomScaleSheetLayoutView="100" workbookViewId="0">
      <selection activeCell="I37" sqref="I37"/>
    </sheetView>
  </sheetViews>
  <sheetFormatPr defaultRowHeight="18.75"/>
  <cols>
    <col min="1" max="1" width="9.140625" style="1"/>
    <col min="2" max="2" width="51.5703125" style="1" customWidth="1"/>
    <col min="3" max="3" width="12" style="134" customWidth="1"/>
    <col min="4" max="4" width="17.5703125" style="134" customWidth="1"/>
    <col min="5" max="5" width="17.140625" style="134" customWidth="1"/>
    <col min="6" max="6" width="15.7109375" style="134" customWidth="1"/>
    <col min="7" max="7" width="19.140625" style="134" customWidth="1"/>
    <col min="8" max="8" width="15.140625" style="1" customWidth="1"/>
    <col min="9" max="9" width="14" style="1" customWidth="1"/>
    <col min="10" max="16384" width="9.140625" style="1"/>
  </cols>
  <sheetData>
    <row r="1" spans="1:9">
      <c r="H1" s="451" t="s">
        <v>108</v>
      </c>
      <c r="I1" s="451"/>
    </row>
    <row r="2" spans="1:9" ht="22.5">
      <c r="B2" s="452" t="s">
        <v>109</v>
      </c>
      <c r="C2" s="452"/>
      <c r="D2" s="452"/>
      <c r="E2" s="452"/>
      <c r="F2" s="452"/>
      <c r="G2" s="452"/>
      <c r="H2" s="452"/>
      <c r="I2" s="452"/>
    </row>
    <row r="3" spans="1:9" ht="19.5" thickBot="1">
      <c r="B3" s="135"/>
      <c r="C3" s="136"/>
      <c r="D3" s="135"/>
      <c r="E3" s="135"/>
      <c r="F3" s="135"/>
      <c r="G3" s="136"/>
      <c r="H3" s="135"/>
      <c r="I3" s="135" t="s">
        <v>110</v>
      </c>
    </row>
    <row r="4" spans="1:9" ht="41.25" customHeight="1">
      <c r="A4" s="453" t="s">
        <v>111</v>
      </c>
      <c r="B4" s="455" t="s">
        <v>16</v>
      </c>
      <c r="C4" s="457" t="s">
        <v>112</v>
      </c>
      <c r="D4" s="414" t="s">
        <v>90</v>
      </c>
      <c r="E4" s="414"/>
      <c r="F4" s="414" t="s">
        <v>95</v>
      </c>
      <c r="G4" s="414"/>
      <c r="H4" s="414"/>
      <c r="I4" s="415"/>
    </row>
    <row r="5" spans="1:9" ht="76.5" customHeight="1">
      <c r="A5" s="454"/>
      <c r="B5" s="456"/>
      <c r="C5" s="458"/>
      <c r="D5" s="122" t="s">
        <v>88</v>
      </c>
      <c r="E5" s="122" t="s">
        <v>89</v>
      </c>
      <c r="F5" s="124" t="s">
        <v>91</v>
      </c>
      <c r="G5" s="124" t="s">
        <v>92</v>
      </c>
      <c r="H5" s="124" t="s">
        <v>93</v>
      </c>
      <c r="I5" s="125" t="s">
        <v>94</v>
      </c>
    </row>
    <row r="6" spans="1:9" ht="30.75" customHeight="1" thickBot="1">
      <c r="A6" s="137">
        <v>1</v>
      </c>
      <c r="B6" s="138">
        <v>2</v>
      </c>
      <c r="C6" s="139">
        <v>3</v>
      </c>
      <c r="D6" s="139">
        <v>4</v>
      </c>
      <c r="E6" s="139">
        <v>5</v>
      </c>
      <c r="F6" s="139">
        <v>6</v>
      </c>
      <c r="G6" s="139">
        <v>7</v>
      </c>
      <c r="H6" s="139">
        <v>8</v>
      </c>
      <c r="I6" s="139">
        <v>9</v>
      </c>
    </row>
    <row r="7" spans="1:9" ht="30.75" customHeight="1" thickBot="1">
      <c r="A7" s="443" t="s">
        <v>257</v>
      </c>
      <c r="B7" s="444"/>
      <c r="C7" s="266"/>
      <c r="D7" s="265">
        <f>D8+D11+D21</f>
        <v>4294.8</v>
      </c>
      <c r="E7" s="265">
        <f t="shared" ref="E7" si="0">E8+E11+E21</f>
        <v>4734.3</v>
      </c>
      <c r="F7" s="265">
        <f t="shared" ref="F7:G7" si="1">F8+F11+F21</f>
        <v>5942.5</v>
      </c>
      <c r="G7" s="265">
        <f t="shared" si="1"/>
        <v>4734.3</v>
      </c>
      <c r="H7" s="265">
        <f>G7-F7</f>
        <v>-1208.1999999999998</v>
      </c>
      <c r="I7" s="264">
        <f>G7/F7*100</f>
        <v>79.668489692890205</v>
      </c>
    </row>
    <row r="8" spans="1:9" ht="62.25" customHeight="1" thickBot="1">
      <c r="A8" s="445" t="s">
        <v>113</v>
      </c>
      <c r="B8" s="446"/>
      <c r="C8" s="140">
        <v>1000</v>
      </c>
      <c r="D8" s="262">
        <f>D9+D10</f>
        <v>3735.1</v>
      </c>
      <c r="E8" s="262">
        <f t="shared" ref="E8" si="2">E9+E10</f>
        <v>3892.2</v>
      </c>
      <c r="F8" s="262">
        <f t="shared" ref="F8:G8" si="3">F9+F10</f>
        <v>5264.4</v>
      </c>
      <c r="G8" s="262">
        <f t="shared" si="3"/>
        <v>3892.2</v>
      </c>
      <c r="H8" s="262">
        <f>G8-F8</f>
        <v>-1372.1999999999998</v>
      </c>
      <c r="I8" s="248">
        <f>G8/F8*100</f>
        <v>73.934351493047643</v>
      </c>
    </row>
    <row r="9" spans="1:9" ht="55.5" customHeight="1">
      <c r="A9" s="141"/>
      <c r="B9" s="142" t="s">
        <v>114</v>
      </c>
      <c r="C9" s="118">
        <v>1001</v>
      </c>
      <c r="D9" s="143">
        <v>3449.5</v>
      </c>
      <c r="E9" s="143">
        <v>3581</v>
      </c>
      <c r="F9" s="144">
        <v>4610</v>
      </c>
      <c r="G9" s="143">
        <v>3581</v>
      </c>
      <c r="H9" s="267">
        <v>-1029</v>
      </c>
      <c r="I9" s="143">
        <f t="shared" ref="I9:I63" si="4">G9/F9*100</f>
        <v>77.678958785249449</v>
      </c>
    </row>
    <row r="10" spans="1:9" ht="44.25" customHeight="1">
      <c r="A10" s="145"/>
      <c r="B10" s="146" t="s">
        <v>115</v>
      </c>
      <c r="C10" s="15">
        <v>1002</v>
      </c>
      <c r="D10" s="147">
        <v>285.60000000000002</v>
      </c>
      <c r="E10" s="147">
        <v>311.2</v>
      </c>
      <c r="F10" s="148">
        <v>654.4</v>
      </c>
      <c r="G10" s="147">
        <v>311.2</v>
      </c>
      <c r="H10" s="263">
        <f t="shared" ref="H10:H74" si="5">G10-F10</f>
        <v>-343.2</v>
      </c>
      <c r="I10" s="147">
        <f t="shared" si="4"/>
        <v>47.555012224938878</v>
      </c>
    </row>
    <row r="11" spans="1:9" ht="30.75" customHeight="1">
      <c r="A11" s="447" t="s">
        <v>116</v>
      </c>
      <c r="B11" s="448"/>
      <c r="C11" s="149">
        <v>1070</v>
      </c>
      <c r="D11" s="263">
        <f>D12+D13+D14+D15+D16+D17+D18+D19+D20</f>
        <v>428.59999999999997</v>
      </c>
      <c r="E11" s="263">
        <f t="shared" ref="E11" si="6">E12+E13+E14+E15+E16+E17+E18+E19+E20</f>
        <v>691.3</v>
      </c>
      <c r="F11" s="263">
        <f t="shared" ref="F11:G11" si="7">F12+F13+F14+F15+F16+F17+F18+F19+F20</f>
        <v>539.1</v>
      </c>
      <c r="G11" s="263">
        <f t="shared" si="7"/>
        <v>691.3</v>
      </c>
      <c r="H11" s="263">
        <f t="shared" si="5"/>
        <v>152.19999999999993</v>
      </c>
      <c r="I11" s="147">
        <f t="shared" si="4"/>
        <v>128.23223891671302</v>
      </c>
    </row>
    <row r="12" spans="1:9" ht="43.5" customHeight="1">
      <c r="A12" s="150"/>
      <c r="B12" s="146" t="s">
        <v>258</v>
      </c>
      <c r="C12" s="15">
        <v>1071</v>
      </c>
      <c r="D12" s="147">
        <v>301.3</v>
      </c>
      <c r="E12" s="147">
        <v>369.4</v>
      </c>
      <c r="F12" s="147">
        <v>539.1</v>
      </c>
      <c r="G12" s="147">
        <v>369.4</v>
      </c>
      <c r="H12" s="263">
        <f t="shared" si="5"/>
        <v>-169.70000000000005</v>
      </c>
      <c r="I12" s="147">
        <f t="shared" si="4"/>
        <v>68.52161009089221</v>
      </c>
    </row>
    <row r="13" spans="1:9" ht="30.75" customHeight="1">
      <c r="A13" s="150"/>
      <c r="B13" s="151" t="s">
        <v>117</v>
      </c>
      <c r="C13" s="15">
        <v>1072</v>
      </c>
      <c r="D13" s="147">
        <v>118.6</v>
      </c>
      <c r="E13" s="147">
        <v>321.89999999999998</v>
      </c>
      <c r="F13" s="147"/>
      <c r="G13" s="147">
        <v>321.89999999999998</v>
      </c>
      <c r="H13" s="263">
        <f t="shared" si="5"/>
        <v>321.89999999999998</v>
      </c>
      <c r="I13" s="147">
        <v>0</v>
      </c>
    </row>
    <row r="14" spans="1:9" ht="30.75" customHeight="1">
      <c r="A14" s="150"/>
      <c r="B14" s="151" t="s">
        <v>118</v>
      </c>
      <c r="C14" s="15">
        <v>1073</v>
      </c>
      <c r="D14" s="147"/>
      <c r="E14" s="147"/>
      <c r="F14" s="147"/>
      <c r="G14" s="147"/>
      <c r="H14" s="263">
        <f t="shared" si="5"/>
        <v>0</v>
      </c>
      <c r="I14" s="147">
        <v>0</v>
      </c>
    </row>
    <row r="15" spans="1:9" ht="44.25" customHeight="1">
      <c r="A15" s="150"/>
      <c r="B15" s="152" t="s">
        <v>119</v>
      </c>
      <c r="C15" s="15">
        <v>1074</v>
      </c>
      <c r="D15" s="147"/>
      <c r="E15" s="147"/>
      <c r="F15" s="147"/>
      <c r="G15" s="147"/>
      <c r="H15" s="263">
        <f t="shared" si="5"/>
        <v>0</v>
      </c>
      <c r="I15" s="147">
        <v>0</v>
      </c>
    </row>
    <row r="16" spans="1:9" ht="24.75" customHeight="1">
      <c r="A16" s="153"/>
      <c r="B16" s="151" t="s">
        <v>120</v>
      </c>
      <c r="C16" s="15">
        <v>1075</v>
      </c>
      <c r="D16" s="147">
        <v>8.6999999999999993</v>
      </c>
      <c r="E16" s="147"/>
      <c r="F16" s="148"/>
      <c r="G16" s="147"/>
      <c r="H16" s="263">
        <f t="shared" si="5"/>
        <v>0</v>
      </c>
      <c r="I16" s="147">
        <f>-I220</f>
        <v>0</v>
      </c>
    </row>
    <row r="17" spans="1:9" ht="24.75" customHeight="1">
      <c r="A17" s="154"/>
      <c r="B17" s="151" t="s">
        <v>121</v>
      </c>
      <c r="C17" s="15">
        <v>1076</v>
      </c>
      <c r="D17" s="147"/>
      <c r="E17" s="147"/>
      <c r="F17" s="148"/>
      <c r="G17" s="147"/>
      <c r="H17" s="263">
        <f t="shared" si="5"/>
        <v>0</v>
      </c>
      <c r="I17" s="147">
        <v>0</v>
      </c>
    </row>
    <row r="18" spans="1:9" ht="23.25" customHeight="1">
      <c r="A18" s="153"/>
      <c r="B18" s="151" t="s">
        <v>122</v>
      </c>
      <c r="C18" s="15">
        <v>1077</v>
      </c>
      <c r="D18" s="147"/>
      <c r="E18" s="147"/>
      <c r="F18" s="148"/>
      <c r="G18" s="147"/>
      <c r="H18" s="263">
        <f t="shared" si="5"/>
        <v>0</v>
      </c>
      <c r="I18" s="147">
        <v>0</v>
      </c>
    </row>
    <row r="19" spans="1:9" ht="23.25" customHeight="1">
      <c r="A19" s="154"/>
      <c r="B19" s="155" t="s">
        <v>259</v>
      </c>
      <c r="C19" s="15">
        <v>1078</v>
      </c>
      <c r="D19" s="147"/>
      <c r="E19" s="147"/>
      <c r="F19" s="148"/>
      <c r="G19" s="147"/>
      <c r="H19" s="263">
        <f t="shared" si="5"/>
        <v>0</v>
      </c>
      <c r="I19" s="147">
        <v>0</v>
      </c>
    </row>
    <row r="20" spans="1:9" ht="23.25" customHeight="1">
      <c r="A20" s="154"/>
      <c r="B20" s="155" t="s">
        <v>123</v>
      </c>
      <c r="C20" s="15">
        <v>1079</v>
      </c>
      <c r="D20" s="147"/>
      <c r="E20" s="147">
        <v>0</v>
      </c>
      <c r="F20" s="148"/>
      <c r="G20" s="147">
        <v>0</v>
      </c>
      <c r="H20" s="263">
        <f t="shared" si="5"/>
        <v>0</v>
      </c>
      <c r="I20" s="147">
        <v>0</v>
      </c>
    </row>
    <row r="21" spans="1:9" ht="30.75" customHeight="1">
      <c r="A21" s="447" t="s">
        <v>124</v>
      </c>
      <c r="B21" s="448"/>
      <c r="C21" s="149">
        <v>1150</v>
      </c>
      <c r="D21" s="263">
        <f>D22+D23+D24</f>
        <v>131.1</v>
      </c>
      <c r="E21" s="263">
        <f t="shared" ref="E21" si="8">E22+E23+E24</f>
        <v>150.80000000000001</v>
      </c>
      <c r="F21" s="263">
        <f t="shared" ref="F21:G21" si="9">F22+F23+F24</f>
        <v>139</v>
      </c>
      <c r="G21" s="263">
        <f t="shared" si="9"/>
        <v>150.80000000000001</v>
      </c>
      <c r="H21" s="263">
        <f t="shared" si="5"/>
        <v>11.800000000000011</v>
      </c>
      <c r="I21" s="147">
        <f t="shared" si="4"/>
        <v>108.48920863309353</v>
      </c>
    </row>
    <row r="22" spans="1:9" ht="24.75" customHeight="1">
      <c r="A22" s="150"/>
      <c r="B22" s="156" t="s">
        <v>125</v>
      </c>
      <c r="C22" s="15">
        <v>1151</v>
      </c>
      <c r="D22" s="147">
        <v>5.5</v>
      </c>
      <c r="E22" s="147"/>
      <c r="F22" s="147"/>
      <c r="G22" s="147"/>
      <c r="H22" s="263">
        <f t="shared" si="5"/>
        <v>0</v>
      </c>
      <c r="I22" s="147">
        <v>0</v>
      </c>
    </row>
    <row r="23" spans="1:9" ht="24.75" customHeight="1">
      <c r="A23" s="150"/>
      <c r="B23" s="157" t="s">
        <v>126</v>
      </c>
      <c r="C23" s="15">
        <v>1152</v>
      </c>
      <c r="D23" s="147">
        <v>125.6</v>
      </c>
      <c r="E23" s="147">
        <v>150.80000000000001</v>
      </c>
      <c r="F23" s="147">
        <v>139</v>
      </c>
      <c r="G23" s="147">
        <v>150.80000000000001</v>
      </c>
      <c r="H23" s="263">
        <f t="shared" si="5"/>
        <v>11.800000000000011</v>
      </c>
      <c r="I23" s="147">
        <f t="shared" si="4"/>
        <v>108.48920863309353</v>
      </c>
    </row>
    <row r="24" spans="1:9" ht="25.5" customHeight="1" thickBot="1">
      <c r="A24" s="158"/>
      <c r="B24" s="155" t="s">
        <v>260</v>
      </c>
      <c r="C24" s="159">
        <v>1153</v>
      </c>
      <c r="D24" s="160"/>
      <c r="E24" s="160"/>
      <c r="F24" s="161">
        <v>0</v>
      </c>
      <c r="G24" s="160"/>
      <c r="H24" s="263">
        <f t="shared" si="5"/>
        <v>0</v>
      </c>
      <c r="I24" s="147">
        <v>0</v>
      </c>
    </row>
    <row r="25" spans="1:9" ht="44.25" customHeight="1" thickBot="1">
      <c r="A25" s="449" t="s">
        <v>261</v>
      </c>
      <c r="B25" s="450"/>
      <c r="C25" s="268"/>
      <c r="D25" s="269">
        <v>-6192</v>
      </c>
      <c r="E25" s="269">
        <v>-6927.2</v>
      </c>
      <c r="F25" s="269">
        <v>-7250.3</v>
      </c>
      <c r="G25" s="384">
        <v>-6927.2</v>
      </c>
      <c r="H25" s="270">
        <f t="shared" si="5"/>
        <v>323.10000000000036</v>
      </c>
      <c r="I25" s="160">
        <f t="shared" si="4"/>
        <v>95.543632677268519</v>
      </c>
    </row>
    <row r="26" spans="1:9" ht="48" customHeight="1" thickBot="1">
      <c r="A26" s="162"/>
      <c r="B26" s="163" t="s">
        <v>127</v>
      </c>
      <c r="C26" s="140">
        <v>1010</v>
      </c>
      <c r="D26" s="369">
        <v>-5381.4</v>
      </c>
      <c r="E26" s="262">
        <v>-6104.7</v>
      </c>
      <c r="F26" s="369">
        <f>F27+F28+F29+F30+F31+F32+F33+F34+F35</f>
        <v>-6446.7</v>
      </c>
      <c r="G26" s="369">
        <f>G27+G28+G29+G30+G31+G32+G33+G34+G35</f>
        <v>-6164.9</v>
      </c>
      <c r="H26" s="262">
        <f t="shared" si="5"/>
        <v>281.80000000000018</v>
      </c>
      <c r="I26" s="147">
        <f t="shared" si="4"/>
        <v>95.628771309352061</v>
      </c>
    </row>
    <row r="27" spans="1:9" ht="39.75" customHeight="1">
      <c r="A27" s="164"/>
      <c r="B27" s="165" t="s">
        <v>128</v>
      </c>
      <c r="C27" s="118">
        <v>1011</v>
      </c>
      <c r="D27" s="143">
        <v>-213.9</v>
      </c>
      <c r="E27" s="385">
        <v>-287.2</v>
      </c>
      <c r="F27" s="143">
        <v>-221.9</v>
      </c>
      <c r="G27" s="385">
        <v>-287.2</v>
      </c>
      <c r="H27" s="267">
        <f t="shared" si="5"/>
        <v>-65.299999999999983</v>
      </c>
      <c r="I27" s="143">
        <f t="shared" si="4"/>
        <v>129.42767012167641</v>
      </c>
    </row>
    <row r="28" spans="1:9" ht="30.75" customHeight="1">
      <c r="A28" s="166"/>
      <c r="B28" s="167" t="s">
        <v>129</v>
      </c>
      <c r="C28" s="15">
        <v>1012</v>
      </c>
      <c r="D28" s="147">
        <v>-12.3</v>
      </c>
      <c r="E28" s="386">
        <v>-11.4</v>
      </c>
      <c r="F28" s="147">
        <v>0</v>
      </c>
      <c r="G28" s="386">
        <v>-11.4</v>
      </c>
      <c r="H28" s="263">
        <f t="shared" si="5"/>
        <v>-11.4</v>
      </c>
      <c r="I28" s="147">
        <v>0</v>
      </c>
    </row>
    <row r="29" spans="1:9" ht="36" customHeight="1">
      <c r="A29" s="166"/>
      <c r="B29" s="167" t="s">
        <v>130</v>
      </c>
      <c r="C29" s="15">
        <v>1013</v>
      </c>
      <c r="D29" s="147">
        <v>-385.9</v>
      </c>
      <c r="E29" s="386">
        <v>-589.1</v>
      </c>
      <c r="F29" s="147">
        <v>-549.1</v>
      </c>
      <c r="G29" s="386">
        <v>-589.1</v>
      </c>
      <c r="H29" s="263">
        <f t="shared" si="5"/>
        <v>-40</v>
      </c>
      <c r="I29" s="147">
        <f t="shared" si="4"/>
        <v>107.2846476051721</v>
      </c>
    </row>
    <row r="30" spans="1:9" s="169" customFormat="1" ht="36" customHeight="1">
      <c r="A30" s="168"/>
      <c r="B30" s="167" t="s">
        <v>131</v>
      </c>
      <c r="C30" s="171">
        <v>1014</v>
      </c>
      <c r="D30" s="263">
        <v>-3699</v>
      </c>
      <c r="E30" s="387">
        <v>-4171.2</v>
      </c>
      <c r="F30" s="263">
        <v>-4424.3999999999996</v>
      </c>
      <c r="G30" s="387">
        <v>-4171.2</v>
      </c>
      <c r="H30" s="263">
        <f t="shared" si="5"/>
        <v>253.19999999999982</v>
      </c>
      <c r="I30" s="147">
        <f t="shared" si="4"/>
        <v>94.277190127474924</v>
      </c>
    </row>
    <row r="31" spans="1:9" s="169" customFormat="1" ht="28.5" customHeight="1">
      <c r="A31" s="168"/>
      <c r="B31" s="167" t="s">
        <v>132</v>
      </c>
      <c r="C31" s="171">
        <v>1015</v>
      </c>
      <c r="D31" s="147">
        <v>-768.1</v>
      </c>
      <c r="E31" s="386">
        <v>-889</v>
      </c>
      <c r="F31" s="147">
        <v>-937</v>
      </c>
      <c r="G31" s="386">
        <v>-889</v>
      </c>
      <c r="H31" s="263">
        <f t="shared" si="5"/>
        <v>48</v>
      </c>
      <c r="I31" s="147">
        <f t="shared" si="4"/>
        <v>94.877267876200648</v>
      </c>
    </row>
    <row r="32" spans="1:9" ht="90" customHeight="1">
      <c r="A32" s="145"/>
      <c r="B32" s="167" t="s">
        <v>133</v>
      </c>
      <c r="C32" s="170">
        <v>1016</v>
      </c>
      <c r="D32" s="373">
        <v>-167</v>
      </c>
      <c r="E32" s="388">
        <v>-66.2</v>
      </c>
      <c r="F32" s="388">
        <v>-125.7</v>
      </c>
      <c r="G32" s="388">
        <v>-66.2</v>
      </c>
      <c r="H32" s="263">
        <f t="shared" si="5"/>
        <v>59.5</v>
      </c>
      <c r="I32" s="147">
        <f t="shared" si="4"/>
        <v>52.665075576770093</v>
      </c>
    </row>
    <row r="33" spans="1:9" ht="34.5" customHeight="1">
      <c r="A33" s="145"/>
      <c r="B33" s="167" t="s">
        <v>134</v>
      </c>
      <c r="C33" s="171">
        <v>1017</v>
      </c>
      <c r="D33" s="412">
        <v>-125.6</v>
      </c>
      <c r="E33" s="347">
        <v>-150.80000000000001</v>
      </c>
      <c r="F33" s="346">
        <v>-139</v>
      </c>
      <c r="G33" s="347">
        <v>-150.80000000000001</v>
      </c>
      <c r="H33" s="263">
        <f t="shared" si="5"/>
        <v>-11.800000000000011</v>
      </c>
      <c r="I33" s="147">
        <f t="shared" si="4"/>
        <v>108.48920863309353</v>
      </c>
    </row>
    <row r="34" spans="1:9" ht="34.5" customHeight="1">
      <c r="A34" s="172"/>
      <c r="B34" s="173" t="s">
        <v>302</v>
      </c>
      <c r="C34" s="246">
        <v>1018</v>
      </c>
      <c r="D34" s="374">
        <v>-62.6</v>
      </c>
      <c r="E34" s="348"/>
      <c r="F34" s="375">
        <v>-49.6</v>
      </c>
      <c r="G34" s="348"/>
      <c r="H34" s="263">
        <f t="shared" si="5"/>
        <v>49.6</v>
      </c>
      <c r="I34" s="147">
        <f t="shared" si="4"/>
        <v>0</v>
      </c>
    </row>
    <row r="35" spans="1:9" ht="30" customHeight="1">
      <c r="A35" s="172"/>
      <c r="B35" s="173" t="s">
        <v>319</v>
      </c>
      <c r="C35" s="246"/>
      <c r="D35" s="367">
        <v>-53</v>
      </c>
      <c r="E35" s="350"/>
      <c r="F35" s="349"/>
      <c r="G35" s="350"/>
      <c r="H35" s="270">
        <f t="shared" ref="H35" si="10">G35-F35</f>
        <v>0</v>
      </c>
      <c r="I35" s="160">
        <v>0</v>
      </c>
    </row>
    <row r="36" spans="1:9" ht="31.5" customHeight="1">
      <c r="A36" s="172"/>
      <c r="B36" s="173" t="s">
        <v>320</v>
      </c>
      <c r="C36" s="246"/>
      <c r="D36" s="367"/>
      <c r="E36" s="350"/>
      <c r="F36" s="349">
        <v>-44</v>
      </c>
      <c r="G36" s="350"/>
      <c r="H36" s="270"/>
      <c r="I36" s="160"/>
    </row>
    <row r="37" spans="1:9" ht="30" customHeight="1">
      <c r="A37" s="172"/>
      <c r="B37" s="173" t="s">
        <v>318</v>
      </c>
      <c r="C37" s="246"/>
      <c r="D37" s="367"/>
      <c r="E37" s="350"/>
      <c r="F37" s="349">
        <v>-0.6</v>
      </c>
      <c r="G37" s="350"/>
      <c r="H37" s="270"/>
      <c r="I37" s="160"/>
    </row>
    <row r="38" spans="1:9" ht="30" customHeight="1">
      <c r="A38" s="172"/>
      <c r="B38" s="173" t="s">
        <v>321</v>
      </c>
      <c r="C38" s="246"/>
      <c r="D38" s="367"/>
      <c r="E38" s="350"/>
      <c r="F38" s="349">
        <v>-5</v>
      </c>
      <c r="G38" s="350"/>
      <c r="H38" s="270"/>
      <c r="I38" s="160"/>
    </row>
    <row r="39" spans="1:9" ht="30.75" customHeight="1" thickBot="1">
      <c r="A39" s="172"/>
      <c r="B39" s="173" t="s">
        <v>300</v>
      </c>
      <c r="C39" s="246"/>
      <c r="D39" s="367">
        <v>-9.6</v>
      </c>
      <c r="E39" s="350"/>
      <c r="F39" s="349"/>
      <c r="G39" s="350"/>
      <c r="H39" s="270">
        <f t="shared" ref="H39" si="11">G39-F39</f>
        <v>0</v>
      </c>
      <c r="I39" s="160"/>
    </row>
    <row r="40" spans="1:9" ht="35.25" customHeight="1" thickBot="1">
      <c r="A40" s="176"/>
      <c r="B40" s="177" t="s">
        <v>135</v>
      </c>
      <c r="C40" s="178">
        <v>1030</v>
      </c>
      <c r="D40" s="368">
        <f>D41+D42+D43+D44+D45+D46+D47+D48+D49+D50+D51+D52+D53+D54+D55+D56+D57+D58++D59+D60+D61+D62+D63</f>
        <v>-810.59999999999991</v>
      </c>
      <c r="E40" s="351">
        <f t="shared" ref="E40" si="12">E41+E42+E43+E44+E45+E46+E47+E48+E49+E50+E51+E52+E53+E54+E55+E56+E57+E58++E59+E60+E61+E62+E63</f>
        <v>-762.3</v>
      </c>
      <c r="F40" s="351">
        <f>F41+F42+F43+F44+F45+F46+F47+F48+F49+F50+F51+F52+F53+F54+F55+F56+F57+F58++F59+F60+F61+F62+F63</f>
        <v>-803.6</v>
      </c>
      <c r="G40" s="351">
        <f t="shared" ref="G40" si="13">G41+G42+G43+G44+G45+G46+G47+G48+G49+G50+G51+G52+G53+G54+G55+G56+G57+G58++G59+G60+G61+G62+G63</f>
        <v>-762.3</v>
      </c>
      <c r="H40" s="262">
        <f t="shared" si="5"/>
        <v>41.300000000000068</v>
      </c>
      <c r="I40" s="248">
        <f t="shared" si="4"/>
        <v>94.860627177700337</v>
      </c>
    </row>
    <row r="41" spans="1:9" ht="32.25" customHeight="1">
      <c r="A41" s="141"/>
      <c r="B41" s="179" t="s">
        <v>136</v>
      </c>
      <c r="C41" s="180">
        <v>1031</v>
      </c>
      <c r="D41" s="180"/>
      <c r="E41" s="180"/>
      <c r="F41" s="181"/>
      <c r="G41" s="180"/>
      <c r="H41" s="267">
        <f t="shared" si="5"/>
        <v>0</v>
      </c>
      <c r="I41" s="143">
        <v>0</v>
      </c>
    </row>
    <row r="42" spans="1:9" ht="32.25" customHeight="1">
      <c r="A42" s="145"/>
      <c r="B42" s="182" t="s">
        <v>137</v>
      </c>
      <c r="C42" s="174">
        <v>1032</v>
      </c>
      <c r="D42" s="174"/>
      <c r="E42" s="174"/>
      <c r="F42" s="175"/>
      <c r="G42" s="174"/>
      <c r="H42" s="263">
        <f t="shared" si="5"/>
        <v>0</v>
      </c>
      <c r="I42" s="147"/>
    </row>
    <row r="43" spans="1:9" ht="32.25" customHeight="1">
      <c r="A43" s="145"/>
      <c r="B43" s="182" t="s">
        <v>138</v>
      </c>
      <c r="C43" s="174">
        <v>1033</v>
      </c>
      <c r="D43" s="174"/>
      <c r="E43" s="174"/>
      <c r="F43" s="175"/>
      <c r="G43" s="174"/>
      <c r="H43" s="263">
        <f t="shared" si="5"/>
        <v>0</v>
      </c>
      <c r="I43" s="147">
        <v>0</v>
      </c>
    </row>
    <row r="44" spans="1:9" ht="32.25" customHeight="1">
      <c r="A44" s="145"/>
      <c r="B44" s="182" t="s">
        <v>139</v>
      </c>
      <c r="C44" s="174">
        <v>1034</v>
      </c>
      <c r="D44" s="174"/>
      <c r="E44" s="174"/>
      <c r="F44" s="175"/>
      <c r="G44" s="174"/>
      <c r="H44" s="263">
        <f t="shared" si="5"/>
        <v>0</v>
      </c>
      <c r="I44" s="147">
        <v>0</v>
      </c>
    </row>
    <row r="45" spans="1:9" ht="32.25" customHeight="1">
      <c r="A45" s="145"/>
      <c r="B45" s="182" t="s">
        <v>140</v>
      </c>
      <c r="C45" s="174">
        <v>1035</v>
      </c>
      <c r="D45" s="174"/>
      <c r="E45" s="174"/>
      <c r="F45" s="175"/>
      <c r="G45" s="174"/>
      <c r="H45" s="263">
        <f t="shared" si="5"/>
        <v>0</v>
      </c>
      <c r="I45" s="147">
        <v>0</v>
      </c>
    </row>
    <row r="46" spans="1:9" ht="32.25" customHeight="1">
      <c r="A46" s="145"/>
      <c r="B46" s="182" t="s">
        <v>141</v>
      </c>
      <c r="C46" s="174">
        <v>1036</v>
      </c>
      <c r="D46" s="174"/>
      <c r="E46" s="174"/>
      <c r="F46" s="175"/>
      <c r="G46" s="174"/>
      <c r="H46" s="263">
        <f t="shared" si="5"/>
        <v>0</v>
      </c>
      <c r="I46" s="147">
        <v>0</v>
      </c>
    </row>
    <row r="47" spans="1:9" ht="32.25" customHeight="1">
      <c r="A47" s="145"/>
      <c r="B47" s="182" t="s">
        <v>142</v>
      </c>
      <c r="C47" s="174">
        <v>1037</v>
      </c>
      <c r="D47" s="174"/>
      <c r="E47" s="174">
        <v>-1.2</v>
      </c>
      <c r="F47" s="282">
        <v>-1.1000000000000001</v>
      </c>
      <c r="G47" s="174">
        <v>-1.2</v>
      </c>
      <c r="H47" s="263">
        <f t="shared" si="5"/>
        <v>-9.9999999999999867E-2</v>
      </c>
      <c r="I47" s="147">
        <f t="shared" si="4"/>
        <v>109.09090909090908</v>
      </c>
    </row>
    <row r="48" spans="1:9" ht="32.25" customHeight="1">
      <c r="A48" s="145"/>
      <c r="B48" s="183" t="s">
        <v>262</v>
      </c>
      <c r="C48" s="174">
        <v>1038</v>
      </c>
      <c r="D48" s="281">
        <v>-664.4</v>
      </c>
      <c r="E48" s="281">
        <v>-611.9</v>
      </c>
      <c r="F48" s="282">
        <v>-644</v>
      </c>
      <c r="G48" s="281">
        <v>-611.9</v>
      </c>
      <c r="H48" s="263">
        <f t="shared" si="5"/>
        <v>32.100000000000023</v>
      </c>
      <c r="I48" s="147">
        <f t="shared" si="4"/>
        <v>95.015527950310556</v>
      </c>
    </row>
    <row r="49" spans="1:9" ht="32.25" customHeight="1">
      <c r="A49" s="145"/>
      <c r="B49" s="183" t="s">
        <v>263</v>
      </c>
      <c r="C49" s="174">
        <v>1039</v>
      </c>
      <c r="D49" s="367">
        <v>-146.19999999999999</v>
      </c>
      <c r="E49" s="350">
        <v>-120.9</v>
      </c>
      <c r="F49" s="349">
        <v>-127.5</v>
      </c>
      <c r="G49" s="350">
        <v>-120.9</v>
      </c>
      <c r="H49" s="263">
        <f t="shared" si="5"/>
        <v>6.5999999999999943</v>
      </c>
      <c r="I49" s="147">
        <f t="shared" si="4"/>
        <v>94.82352941176471</v>
      </c>
    </row>
    <row r="50" spans="1:9" ht="43.5" customHeight="1">
      <c r="A50" s="145"/>
      <c r="B50" s="182" t="s">
        <v>264</v>
      </c>
      <c r="C50" s="198">
        <v>1040</v>
      </c>
      <c r="D50" s="198"/>
      <c r="E50" s="198"/>
      <c r="F50" s="199"/>
      <c r="G50" s="198"/>
      <c r="H50" s="263">
        <f t="shared" si="5"/>
        <v>0</v>
      </c>
      <c r="I50" s="147">
        <v>0</v>
      </c>
    </row>
    <row r="51" spans="1:9" ht="39.75" customHeight="1">
      <c r="A51" s="145"/>
      <c r="B51" s="182" t="s">
        <v>143</v>
      </c>
      <c r="C51" s="174">
        <v>1041</v>
      </c>
      <c r="D51" s="174"/>
      <c r="E51" s="174"/>
      <c r="F51" s="349">
        <v>0</v>
      </c>
      <c r="G51" s="174"/>
      <c r="H51" s="263">
        <f t="shared" si="5"/>
        <v>0</v>
      </c>
      <c r="I51" s="147"/>
    </row>
    <row r="52" spans="1:9" ht="32.25" customHeight="1">
      <c r="A52" s="145"/>
      <c r="B52" s="182" t="s">
        <v>144</v>
      </c>
      <c r="C52" s="174">
        <v>1042</v>
      </c>
      <c r="D52" s="174"/>
      <c r="E52" s="174"/>
      <c r="F52" s="282"/>
      <c r="G52" s="174"/>
      <c r="H52" s="263">
        <f t="shared" si="5"/>
        <v>0</v>
      </c>
      <c r="I52" s="147">
        <v>0</v>
      </c>
    </row>
    <row r="53" spans="1:9" ht="32.25" customHeight="1">
      <c r="A53" s="145"/>
      <c r="B53" s="182" t="s">
        <v>145</v>
      </c>
      <c r="C53" s="174">
        <v>1043</v>
      </c>
      <c r="D53" s="174"/>
      <c r="E53" s="174"/>
      <c r="F53" s="282"/>
      <c r="G53" s="174"/>
      <c r="H53" s="263">
        <f t="shared" si="5"/>
        <v>0</v>
      </c>
      <c r="I53" s="147">
        <v>0</v>
      </c>
    </row>
    <row r="54" spans="1:9" ht="32.25" customHeight="1">
      <c r="A54" s="145"/>
      <c r="B54" s="182" t="s">
        <v>146</v>
      </c>
      <c r="C54" s="174">
        <v>1044</v>
      </c>
      <c r="D54" s="174"/>
      <c r="E54" s="174"/>
      <c r="F54" s="175"/>
      <c r="G54" s="174"/>
      <c r="H54" s="263">
        <f t="shared" si="5"/>
        <v>0</v>
      </c>
      <c r="I54" s="147">
        <v>0</v>
      </c>
    </row>
    <row r="55" spans="1:9" ht="32.25" customHeight="1">
      <c r="A55" s="145"/>
      <c r="B55" s="182" t="s">
        <v>147</v>
      </c>
      <c r="C55" s="174">
        <v>1045</v>
      </c>
      <c r="D55" s="174"/>
      <c r="E55" s="174"/>
      <c r="F55" s="349">
        <v>-18.600000000000001</v>
      </c>
      <c r="G55" s="174"/>
      <c r="H55" s="263">
        <f t="shared" si="5"/>
        <v>18.600000000000001</v>
      </c>
      <c r="I55" s="147">
        <f t="shared" si="4"/>
        <v>0</v>
      </c>
    </row>
    <row r="56" spans="1:9" ht="32.25" customHeight="1">
      <c r="A56" s="145"/>
      <c r="B56" s="182" t="s">
        <v>148</v>
      </c>
      <c r="C56" s="174">
        <v>1046</v>
      </c>
      <c r="D56" s="174"/>
      <c r="E56" s="174"/>
      <c r="F56" s="175"/>
      <c r="G56" s="174"/>
      <c r="H56" s="263">
        <f t="shared" si="5"/>
        <v>0</v>
      </c>
      <c r="I56" s="147">
        <v>0</v>
      </c>
    </row>
    <row r="57" spans="1:9" ht="32.25" customHeight="1">
      <c r="A57" s="145"/>
      <c r="B57" s="182" t="s">
        <v>149</v>
      </c>
      <c r="C57" s="174">
        <v>1047</v>
      </c>
      <c r="D57" s="174"/>
      <c r="E57" s="174"/>
      <c r="F57" s="175"/>
      <c r="G57" s="174"/>
      <c r="H57" s="263">
        <f t="shared" si="5"/>
        <v>0</v>
      </c>
      <c r="I57" s="147">
        <v>0</v>
      </c>
    </row>
    <row r="58" spans="1:9" ht="32.25" customHeight="1">
      <c r="A58" s="145"/>
      <c r="B58" s="182" t="s">
        <v>150</v>
      </c>
      <c r="C58" s="174">
        <v>1048</v>
      </c>
      <c r="D58" s="174"/>
      <c r="E58" s="174"/>
      <c r="F58" s="282"/>
      <c r="G58" s="174"/>
      <c r="H58" s="263">
        <f t="shared" si="5"/>
        <v>0</v>
      </c>
      <c r="I58" s="147">
        <v>0</v>
      </c>
    </row>
    <row r="59" spans="1:9" ht="32.25" customHeight="1">
      <c r="A59" s="145"/>
      <c r="B59" s="182" t="s">
        <v>151</v>
      </c>
      <c r="C59" s="174">
        <v>1049</v>
      </c>
      <c r="D59" s="174"/>
      <c r="E59" s="174"/>
      <c r="F59" s="175"/>
      <c r="G59" s="174"/>
      <c r="H59" s="263">
        <f t="shared" si="5"/>
        <v>0</v>
      </c>
      <c r="I59" s="147">
        <v>0</v>
      </c>
    </row>
    <row r="60" spans="1:9" ht="32.25" customHeight="1">
      <c r="A60" s="172"/>
      <c r="B60" s="184" t="s">
        <v>152</v>
      </c>
      <c r="C60" s="174">
        <v>1050</v>
      </c>
      <c r="D60" s="174"/>
      <c r="E60" s="174"/>
      <c r="F60" s="175"/>
      <c r="G60" s="174"/>
      <c r="H60" s="263">
        <f t="shared" si="5"/>
        <v>0</v>
      </c>
      <c r="I60" s="147">
        <v>0</v>
      </c>
    </row>
    <row r="61" spans="1:9" ht="32.25" customHeight="1">
      <c r="A61" s="172"/>
      <c r="B61" s="184" t="s">
        <v>153</v>
      </c>
      <c r="C61" s="174">
        <v>1051</v>
      </c>
      <c r="D61" s="174"/>
      <c r="E61" s="174"/>
      <c r="F61" s="175"/>
      <c r="G61" s="174"/>
      <c r="H61" s="263">
        <f t="shared" si="5"/>
        <v>0</v>
      </c>
      <c r="I61" s="147">
        <v>0</v>
      </c>
    </row>
    <row r="62" spans="1:9" ht="32.25" customHeight="1">
      <c r="A62" s="172"/>
      <c r="B62" s="165" t="s">
        <v>155</v>
      </c>
      <c r="C62" s="174">
        <v>1052</v>
      </c>
      <c r="D62" s="174"/>
      <c r="E62" s="174"/>
      <c r="F62" s="349"/>
      <c r="G62" s="174"/>
      <c r="H62" s="263">
        <f t="shared" si="5"/>
        <v>0</v>
      </c>
      <c r="I62" s="147">
        <f>-I630-I61</f>
        <v>0</v>
      </c>
    </row>
    <row r="63" spans="1:9" ht="32.25" customHeight="1" thickBot="1">
      <c r="A63" s="172"/>
      <c r="B63" s="185" t="s">
        <v>265</v>
      </c>
      <c r="C63" s="174">
        <v>1053</v>
      </c>
      <c r="D63" s="174"/>
      <c r="E63" s="367">
        <v>-28.3</v>
      </c>
      <c r="F63" s="349">
        <v>-12.4</v>
      </c>
      <c r="G63" s="367">
        <v>-28.3</v>
      </c>
      <c r="H63" s="270">
        <f t="shared" si="5"/>
        <v>-15.9</v>
      </c>
      <c r="I63" s="147">
        <f t="shared" si="4"/>
        <v>228.2258064516129</v>
      </c>
    </row>
    <row r="64" spans="1:9" ht="36" customHeight="1" thickBot="1">
      <c r="A64" s="176"/>
      <c r="B64" s="186" t="s">
        <v>154</v>
      </c>
      <c r="C64" s="178">
        <v>1080</v>
      </c>
      <c r="D64" s="352">
        <f>D65+D66+D67+D68+D69+D70</f>
        <v>0</v>
      </c>
      <c r="E64" s="352">
        <f t="shared" ref="E64" si="14">E65+E66+E67+E68+E69+E70</f>
        <v>0</v>
      </c>
      <c r="F64" s="352">
        <f t="shared" ref="F64" si="15">F65+F66+F67+F68+F69+F70</f>
        <v>0</v>
      </c>
      <c r="G64" s="352">
        <f>G65+G66+G67+G68+G69+G70</f>
        <v>0</v>
      </c>
      <c r="H64" s="262">
        <f t="shared" si="5"/>
        <v>0</v>
      </c>
      <c r="I64" s="248">
        <v>0</v>
      </c>
    </row>
    <row r="65" spans="1:9" ht="30.75" customHeight="1">
      <c r="A65" s="187"/>
      <c r="B65" s="165" t="s">
        <v>156</v>
      </c>
      <c r="C65" s="180">
        <v>1081</v>
      </c>
      <c r="D65" s="286"/>
      <c r="E65" s="286"/>
      <c r="F65" s="287"/>
      <c r="G65" s="286"/>
      <c r="H65" s="267">
        <f t="shared" si="5"/>
        <v>0</v>
      </c>
      <c r="I65" s="143">
        <v>0</v>
      </c>
    </row>
    <row r="66" spans="1:9" ht="25.5" customHeight="1">
      <c r="A66" s="188"/>
      <c r="B66" s="167" t="s">
        <v>157</v>
      </c>
      <c r="C66" s="174">
        <v>1082</v>
      </c>
      <c r="D66" s="174"/>
      <c r="E66" s="174"/>
      <c r="F66" s="175"/>
      <c r="G66" s="174"/>
      <c r="H66" s="263">
        <f t="shared" si="5"/>
        <v>0</v>
      </c>
      <c r="I66" s="147">
        <v>0</v>
      </c>
    </row>
    <row r="67" spans="1:9" ht="25.5" customHeight="1">
      <c r="A67" s="188"/>
      <c r="B67" s="167" t="s">
        <v>158</v>
      </c>
      <c r="C67" s="174">
        <v>1083</v>
      </c>
      <c r="D67" s="174"/>
      <c r="E67" s="174"/>
      <c r="F67" s="175"/>
      <c r="G67" s="174"/>
      <c r="H67" s="263">
        <f t="shared" si="5"/>
        <v>0</v>
      </c>
      <c r="I67" s="147">
        <v>0</v>
      </c>
    </row>
    <row r="68" spans="1:9" ht="25.5" customHeight="1">
      <c r="A68" s="188"/>
      <c r="B68" s="173" t="s">
        <v>159</v>
      </c>
      <c r="C68" s="174">
        <v>1084</v>
      </c>
      <c r="D68" s="174"/>
      <c r="E68" s="174"/>
      <c r="F68" s="175"/>
      <c r="G68" s="174"/>
      <c r="H68" s="263">
        <f t="shared" si="5"/>
        <v>0</v>
      </c>
      <c r="I68" s="147">
        <v>0</v>
      </c>
    </row>
    <row r="69" spans="1:9" ht="36" customHeight="1">
      <c r="A69" s="188"/>
      <c r="B69" s="173" t="s">
        <v>293</v>
      </c>
      <c r="C69" s="174">
        <v>1085</v>
      </c>
      <c r="D69" s="367"/>
      <c r="E69" s="350"/>
      <c r="F69" s="349"/>
      <c r="G69" s="350"/>
      <c r="H69" s="263">
        <f t="shared" si="5"/>
        <v>0</v>
      </c>
      <c r="I69" s="147">
        <v>0</v>
      </c>
    </row>
    <row r="70" spans="1:9" ht="25.5" customHeight="1">
      <c r="A70" s="145"/>
      <c r="B70" s="167" t="s">
        <v>281</v>
      </c>
      <c r="C70" s="198">
        <v>1086</v>
      </c>
      <c r="D70" s="198"/>
      <c r="E70" s="353"/>
      <c r="F70" s="354"/>
      <c r="G70" s="353"/>
      <c r="H70" s="263">
        <f t="shared" si="5"/>
        <v>0</v>
      </c>
      <c r="I70" s="147">
        <v>0</v>
      </c>
    </row>
    <row r="71" spans="1:9" ht="19.5" thickBot="1">
      <c r="A71" s="271"/>
      <c r="B71" s="272" t="s">
        <v>160</v>
      </c>
      <c r="C71" s="273">
        <v>1160</v>
      </c>
      <c r="D71" s="355"/>
      <c r="E71" s="355">
        <v>0</v>
      </c>
      <c r="F71" s="355">
        <f t="shared" ref="F71" si="16">F72+F73+F74</f>
        <v>0</v>
      </c>
      <c r="G71" s="355"/>
      <c r="H71" s="270">
        <f t="shared" si="5"/>
        <v>0</v>
      </c>
      <c r="I71" s="160"/>
    </row>
    <row r="72" spans="1:9" ht="24" customHeight="1">
      <c r="A72" s="274"/>
      <c r="B72" s="275"/>
      <c r="C72" s="276">
        <v>1161</v>
      </c>
      <c r="D72" s="356"/>
      <c r="E72" s="356">
        <v>0</v>
      </c>
      <c r="F72" s="357">
        <v>0</v>
      </c>
      <c r="G72" s="356">
        <v>0</v>
      </c>
      <c r="H72" s="277">
        <f t="shared" si="5"/>
        <v>0</v>
      </c>
      <c r="I72" s="278">
        <v>0</v>
      </c>
    </row>
    <row r="73" spans="1:9">
      <c r="A73" s="145"/>
      <c r="B73" s="382" t="s">
        <v>294</v>
      </c>
      <c r="C73" s="198">
        <v>1162</v>
      </c>
      <c r="D73" s="353"/>
      <c r="E73" s="353">
        <v>0</v>
      </c>
      <c r="F73" s="354">
        <v>0</v>
      </c>
      <c r="G73" s="353"/>
      <c r="H73" s="263">
        <f t="shared" si="5"/>
        <v>0</v>
      </c>
      <c r="I73" s="147">
        <v>0</v>
      </c>
    </row>
    <row r="74" spans="1:9">
      <c r="A74" s="279"/>
      <c r="B74" s="259" t="s">
        <v>292</v>
      </c>
      <c r="C74" s="198">
        <v>1163</v>
      </c>
      <c r="D74" s="383"/>
      <c r="E74" s="353"/>
      <c r="F74" s="354">
        <v>0</v>
      </c>
      <c r="G74" s="353"/>
      <c r="H74" s="263">
        <f t="shared" si="5"/>
        <v>0</v>
      </c>
      <c r="I74" s="147">
        <v>0</v>
      </c>
    </row>
    <row r="75" spans="1:9">
      <c r="B75" s="189"/>
      <c r="C75" s="190"/>
      <c r="D75" s="191"/>
      <c r="E75" s="192"/>
      <c r="F75" s="192"/>
      <c r="G75" s="192"/>
      <c r="H75" s="192"/>
      <c r="I75" s="192"/>
    </row>
    <row r="76" spans="1:9">
      <c r="B76" s="121" t="s">
        <v>69</v>
      </c>
      <c r="C76" s="2"/>
      <c r="D76" s="416" t="s">
        <v>161</v>
      </c>
      <c r="E76" s="416"/>
      <c r="F76" s="119"/>
      <c r="G76" s="3"/>
      <c r="H76" s="440"/>
      <c r="I76" s="441"/>
    </row>
    <row r="77" spans="1:9">
      <c r="B77" s="4" t="s">
        <v>24</v>
      </c>
      <c r="C77" s="5"/>
      <c r="D77" s="417" t="s">
        <v>162</v>
      </c>
      <c r="E77" s="417"/>
      <c r="F77" s="120"/>
      <c r="G77" s="5"/>
      <c r="H77" s="442" t="s">
        <v>163</v>
      </c>
      <c r="I77" s="442"/>
    </row>
    <row r="78" spans="1:9">
      <c r="B78" s="189"/>
      <c r="C78" s="190"/>
      <c r="D78" s="191"/>
      <c r="E78" s="192"/>
      <c r="F78" s="192"/>
      <c r="G78" s="192"/>
      <c r="H78" s="192"/>
      <c r="I78" s="192"/>
    </row>
    <row r="79" spans="1:9">
      <c r="B79" s="189"/>
      <c r="C79" s="190"/>
      <c r="D79" s="191"/>
      <c r="E79" s="192"/>
      <c r="F79" s="192"/>
      <c r="G79" s="192"/>
      <c r="H79" s="192"/>
      <c r="I79" s="192"/>
    </row>
    <row r="80" spans="1:9">
      <c r="B80" s="189"/>
      <c r="C80" s="190"/>
      <c r="D80" s="191"/>
      <c r="E80" s="192"/>
      <c r="F80" s="192"/>
      <c r="G80" s="192"/>
      <c r="H80" s="192"/>
      <c r="I80" s="192"/>
    </row>
    <row r="81" spans="2:9">
      <c r="B81" s="189"/>
      <c r="C81" s="190"/>
      <c r="D81" s="191"/>
      <c r="E81" s="192"/>
      <c r="F81" s="192"/>
      <c r="G81" s="192"/>
      <c r="H81" s="192"/>
      <c r="I81" s="192"/>
    </row>
    <row r="82" spans="2:9">
      <c r="B82" s="189"/>
      <c r="C82" s="190"/>
      <c r="D82" s="191"/>
      <c r="E82" s="192"/>
      <c r="F82" s="192"/>
      <c r="G82" s="192"/>
      <c r="H82" s="192"/>
      <c r="I82" s="192"/>
    </row>
    <row r="83" spans="2:9">
      <c r="B83" s="189"/>
      <c r="C83" s="190"/>
      <c r="D83" s="191"/>
      <c r="E83" s="192"/>
      <c r="F83" s="192"/>
      <c r="G83" s="192"/>
      <c r="H83" s="192"/>
      <c r="I83" s="192"/>
    </row>
    <row r="84" spans="2:9">
      <c r="B84" s="189"/>
      <c r="C84" s="190"/>
      <c r="D84" s="191"/>
      <c r="E84" s="192"/>
      <c r="F84" s="192"/>
      <c r="G84" s="192"/>
      <c r="H84" s="192"/>
      <c r="I84" s="192"/>
    </row>
    <row r="85" spans="2:9">
      <c r="B85" s="189"/>
      <c r="C85" s="190"/>
      <c r="D85" s="191"/>
      <c r="E85" s="192"/>
      <c r="F85" s="192"/>
      <c r="G85" s="192"/>
      <c r="H85" s="192"/>
      <c r="I85" s="192"/>
    </row>
    <row r="86" spans="2:9">
      <c r="B86" s="189"/>
      <c r="C86" s="190"/>
      <c r="D86" s="191"/>
      <c r="E86" s="192"/>
      <c r="F86" s="192"/>
      <c r="G86" s="192"/>
      <c r="H86" s="192"/>
      <c r="I86" s="192"/>
    </row>
    <row r="87" spans="2:9">
      <c r="B87" s="189"/>
      <c r="C87" s="190"/>
      <c r="D87" s="191"/>
      <c r="E87" s="192"/>
      <c r="F87" s="192"/>
      <c r="G87" s="192"/>
      <c r="H87" s="192"/>
      <c r="I87" s="192"/>
    </row>
    <row r="88" spans="2:9">
      <c r="B88" s="189"/>
      <c r="C88" s="190"/>
      <c r="D88" s="191"/>
      <c r="E88" s="192"/>
      <c r="F88" s="192"/>
      <c r="G88" s="192"/>
      <c r="H88" s="192"/>
      <c r="I88" s="192"/>
    </row>
    <row r="89" spans="2:9">
      <c r="B89" s="189"/>
      <c r="C89" s="190"/>
      <c r="D89" s="191"/>
      <c r="E89" s="192"/>
      <c r="F89" s="192"/>
      <c r="G89" s="192"/>
      <c r="H89" s="192"/>
      <c r="I89" s="192"/>
    </row>
    <row r="90" spans="2:9">
      <c r="B90" s="189"/>
      <c r="C90" s="190"/>
      <c r="D90" s="191"/>
      <c r="E90" s="192"/>
      <c r="F90" s="192"/>
      <c r="G90" s="192"/>
      <c r="H90" s="192"/>
      <c r="I90" s="192"/>
    </row>
    <row r="91" spans="2:9">
      <c r="B91" s="189"/>
      <c r="C91" s="190"/>
      <c r="D91" s="191"/>
      <c r="E91" s="192"/>
      <c r="F91" s="192"/>
      <c r="G91" s="192"/>
      <c r="H91" s="192"/>
      <c r="I91" s="192"/>
    </row>
    <row r="92" spans="2:9">
      <c r="B92" s="189"/>
      <c r="C92" s="190"/>
      <c r="D92" s="191"/>
      <c r="E92" s="192"/>
      <c r="F92" s="192"/>
      <c r="G92" s="192"/>
      <c r="H92" s="192"/>
      <c r="I92" s="192"/>
    </row>
    <row r="93" spans="2:9">
      <c r="B93" s="189"/>
      <c r="C93" s="190"/>
      <c r="D93" s="191"/>
      <c r="E93" s="192"/>
      <c r="F93" s="192"/>
      <c r="G93" s="192"/>
      <c r="H93" s="192"/>
      <c r="I93" s="192"/>
    </row>
    <row r="94" spans="2:9">
      <c r="B94" s="189"/>
      <c r="C94" s="190"/>
      <c r="D94" s="191"/>
      <c r="E94" s="192"/>
      <c r="F94" s="192"/>
      <c r="G94" s="192"/>
      <c r="H94" s="192"/>
      <c r="I94" s="192"/>
    </row>
    <row r="95" spans="2:9">
      <c r="B95" s="189"/>
      <c r="C95" s="190"/>
      <c r="D95" s="191"/>
      <c r="E95" s="192"/>
      <c r="F95" s="192"/>
      <c r="G95" s="192"/>
      <c r="H95" s="192"/>
      <c r="I95" s="192"/>
    </row>
    <row r="96" spans="2:9">
      <c r="B96" s="189"/>
      <c r="C96" s="190"/>
      <c r="D96" s="191"/>
      <c r="E96" s="192"/>
      <c r="F96" s="192"/>
      <c r="G96" s="192"/>
      <c r="H96" s="192"/>
      <c r="I96" s="192"/>
    </row>
    <row r="97" spans="2:9">
      <c r="B97" s="189"/>
      <c r="C97" s="190"/>
      <c r="D97" s="191"/>
      <c r="E97" s="192"/>
      <c r="F97" s="192"/>
      <c r="G97" s="192"/>
      <c r="H97" s="192"/>
      <c r="I97" s="192"/>
    </row>
    <row r="98" spans="2:9">
      <c r="B98" s="189"/>
      <c r="C98" s="190"/>
      <c r="D98" s="191"/>
      <c r="E98" s="192"/>
      <c r="F98" s="192"/>
      <c r="G98" s="192"/>
      <c r="H98" s="192"/>
      <c r="I98" s="192"/>
    </row>
    <row r="99" spans="2:9">
      <c r="B99" s="189"/>
      <c r="C99" s="190"/>
      <c r="D99" s="191"/>
      <c r="E99" s="192"/>
      <c r="F99" s="192"/>
      <c r="G99" s="192"/>
      <c r="H99" s="192"/>
      <c r="I99" s="192"/>
    </row>
    <row r="100" spans="2:9">
      <c r="B100" s="189"/>
      <c r="C100" s="190"/>
      <c r="D100" s="191"/>
      <c r="E100" s="192"/>
      <c r="F100" s="192"/>
      <c r="G100" s="192"/>
      <c r="H100" s="192"/>
      <c r="I100" s="192"/>
    </row>
    <row r="101" spans="2:9">
      <c r="B101" s="189"/>
      <c r="C101" s="190"/>
      <c r="D101" s="191"/>
      <c r="E101" s="192"/>
      <c r="F101" s="192"/>
      <c r="G101" s="192"/>
      <c r="H101" s="192"/>
      <c r="I101" s="192"/>
    </row>
    <row r="102" spans="2:9">
      <c r="B102" s="189"/>
      <c r="C102" s="190"/>
      <c r="D102" s="191"/>
      <c r="E102" s="192"/>
      <c r="F102" s="192"/>
      <c r="G102" s="192"/>
      <c r="H102" s="192"/>
      <c r="I102" s="192"/>
    </row>
    <row r="103" spans="2:9">
      <c r="B103" s="189"/>
      <c r="C103" s="190"/>
      <c r="D103" s="191"/>
      <c r="E103" s="192"/>
      <c r="F103" s="192"/>
      <c r="G103" s="192"/>
      <c r="H103" s="192"/>
      <c r="I103" s="192"/>
    </row>
    <row r="104" spans="2:9">
      <c r="B104" s="189"/>
      <c r="C104" s="190"/>
      <c r="D104" s="191"/>
      <c r="E104" s="192"/>
      <c r="F104" s="192"/>
      <c r="G104" s="192"/>
      <c r="H104" s="192"/>
      <c r="I104" s="192"/>
    </row>
    <row r="105" spans="2:9">
      <c r="B105" s="189"/>
      <c r="C105" s="190"/>
      <c r="D105" s="191"/>
      <c r="E105" s="192"/>
      <c r="F105" s="192"/>
      <c r="G105" s="192"/>
      <c r="H105" s="192"/>
      <c r="I105" s="192"/>
    </row>
    <row r="106" spans="2:9">
      <c r="B106" s="189"/>
      <c r="D106" s="193"/>
      <c r="E106" s="194"/>
      <c r="F106" s="194"/>
      <c r="G106" s="194"/>
      <c r="H106" s="194"/>
      <c r="I106" s="194"/>
    </row>
    <row r="107" spans="2:9">
      <c r="B107" s="195"/>
      <c r="D107" s="193"/>
      <c r="E107" s="194"/>
      <c r="F107" s="194"/>
      <c r="G107" s="194"/>
      <c r="H107" s="194"/>
      <c r="I107" s="194"/>
    </row>
    <row r="108" spans="2:9">
      <c r="B108" s="195"/>
      <c r="D108" s="193"/>
      <c r="E108" s="194"/>
      <c r="F108" s="194"/>
      <c r="G108" s="194"/>
      <c r="H108" s="194"/>
      <c r="I108" s="194"/>
    </row>
    <row r="109" spans="2:9">
      <c r="B109" s="195"/>
      <c r="D109" s="193"/>
      <c r="E109" s="194"/>
      <c r="F109" s="194"/>
      <c r="G109" s="194"/>
      <c r="H109" s="194"/>
      <c r="I109" s="194"/>
    </row>
    <row r="110" spans="2:9">
      <c r="B110" s="195"/>
      <c r="D110" s="193"/>
      <c r="E110" s="194"/>
      <c r="F110" s="194"/>
      <c r="G110" s="194"/>
      <c r="H110" s="194"/>
      <c r="I110" s="194"/>
    </row>
    <row r="111" spans="2:9">
      <c r="B111" s="195"/>
      <c r="D111" s="193"/>
      <c r="E111" s="194"/>
      <c r="F111" s="194"/>
      <c r="G111" s="194"/>
      <c r="H111" s="194"/>
      <c r="I111" s="194"/>
    </row>
    <row r="112" spans="2:9">
      <c r="B112" s="195"/>
      <c r="D112" s="193"/>
      <c r="E112" s="194"/>
      <c r="F112" s="194"/>
      <c r="G112" s="194"/>
      <c r="H112" s="194"/>
      <c r="I112" s="194"/>
    </row>
    <row r="113" spans="2:9">
      <c r="B113" s="195"/>
      <c r="D113" s="193"/>
      <c r="E113" s="194"/>
      <c r="F113" s="194"/>
      <c r="G113" s="194"/>
      <c r="H113" s="194"/>
      <c r="I113" s="194"/>
    </row>
    <row r="114" spans="2:9">
      <c r="B114" s="195"/>
      <c r="D114" s="193"/>
      <c r="E114" s="194"/>
      <c r="F114" s="194"/>
      <c r="G114" s="194"/>
      <c r="H114" s="194"/>
      <c r="I114" s="194"/>
    </row>
    <row r="115" spans="2:9">
      <c r="B115" s="195"/>
      <c r="D115" s="193"/>
      <c r="E115" s="194"/>
      <c r="F115" s="194"/>
      <c r="G115" s="194"/>
      <c r="H115" s="194"/>
      <c r="I115" s="194"/>
    </row>
    <row r="116" spans="2:9">
      <c r="B116" s="195"/>
      <c r="D116" s="193"/>
      <c r="E116" s="194"/>
      <c r="F116" s="194"/>
      <c r="G116" s="194"/>
      <c r="H116" s="194"/>
      <c r="I116" s="194"/>
    </row>
    <row r="117" spans="2:9">
      <c r="B117" s="195"/>
      <c r="D117" s="193"/>
      <c r="E117" s="194"/>
      <c r="F117" s="194"/>
      <c r="G117" s="194"/>
      <c r="H117" s="194"/>
      <c r="I117" s="194"/>
    </row>
    <row r="118" spans="2:9">
      <c r="B118" s="195"/>
      <c r="D118" s="193"/>
      <c r="E118" s="194"/>
      <c r="F118" s="194"/>
      <c r="G118" s="194"/>
      <c r="H118" s="194"/>
      <c r="I118" s="194"/>
    </row>
    <row r="119" spans="2:9">
      <c r="B119" s="195"/>
      <c r="D119" s="193"/>
      <c r="E119" s="194"/>
      <c r="F119" s="194"/>
      <c r="G119" s="194"/>
      <c r="H119" s="194"/>
      <c r="I119" s="194"/>
    </row>
    <row r="120" spans="2:9">
      <c r="B120" s="195"/>
      <c r="D120" s="193"/>
      <c r="E120" s="194"/>
      <c r="F120" s="194"/>
      <c r="G120" s="194"/>
      <c r="H120" s="194"/>
      <c r="I120" s="194"/>
    </row>
    <row r="121" spans="2:9">
      <c r="B121" s="195"/>
      <c r="D121" s="193"/>
      <c r="E121" s="194"/>
      <c r="F121" s="194"/>
      <c r="G121" s="194"/>
      <c r="H121" s="194"/>
      <c r="I121" s="194"/>
    </row>
    <row r="122" spans="2:9">
      <c r="B122" s="195"/>
      <c r="D122" s="193"/>
      <c r="E122" s="194"/>
      <c r="F122" s="194"/>
      <c r="G122" s="194"/>
      <c r="H122" s="194"/>
      <c r="I122" s="194"/>
    </row>
    <row r="123" spans="2:9">
      <c r="B123" s="195"/>
      <c r="D123" s="193"/>
      <c r="E123" s="194"/>
      <c r="F123" s="194"/>
      <c r="G123" s="194"/>
      <c r="H123" s="194"/>
      <c r="I123" s="194"/>
    </row>
    <row r="124" spans="2:9">
      <c r="B124" s="195"/>
      <c r="D124" s="193"/>
      <c r="E124" s="194"/>
      <c r="F124" s="194"/>
      <c r="G124" s="194"/>
      <c r="H124" s="194"/>
      <c r="I124" s="194"/>
    </row>
    <row r="125" spans="2:9">
      <c r="B125" s="195"/>
      <c r="D125" s="193"/>
      <c r="E125" s="194"/>
      <c r="F125" s="194"/>
      <c r="G125" s="194"/>
      <c r="H125" s="194"/>
      <c r="I125" s="194"/>
    </row>
    <row r="126" spans="2:9">
      <c r="B126" s="195"/>
      <c r="D126" s="193"/>
      <c r="E126" s="194"/>
      <c r="F126" s="194"/>
      <c r="G126" s="194"/>
      <c r="H126" s="194"/>
      <c r="I126" s="194"/>
    </row>
    <row r="127" spans="2:9">
      <c r="B127" s="195"/>
      <c r="D127" s="193"/>
      <c r="E127" s="194"/>
      <c r="F127" s="194"/>
      <c r="G127" s="194"/>
      <c r="H127" s="194"/>
      <c r="I127" s="194"/>
    </row>
    <row r="128" spans="2:9">
      <c r="B128" s="195"/>
      <c r="D128" s="193"/>
      <c r="E128" s="194"/>
      <c r="F128" s="194"/>
      <c r="G128" s="194"/>
      <c r="H128" s="194"/>
      <c r="I128" s="194"/>
    </row>
    <row r="129" spans="2:2">
      <c r="B129" s="195"/>
    </row>
    <row r="130" spans="2:2">
      <c r="B130" s="196"/>
    </row>
    <row r="131" spans="2:2">
      <c r="B131" s="196"/>
    </row>
    <row r="132" spans="2:2">
      <c r="B132" s="196"/>
    </row>
    <row r="133" spans="2:2">
      <c r="B133" s="196"/>
    </row>
    <row r="134" spans="2:2">
      <c r="B134" s="196"/>
    </row>
    <row r="135" spans="2:2">
      <c r="B135" s="196"/>
    </row>
    <row r="136" spans="2:2">
      <c r="B136" s="196"/>
    </row>
    <row r="137" spans="2:2">
      <c r="B137" s="196"/>
    </row>
    <row r="138" spans="2:2">
      <c r="B138" s="196"/>
    </row>
    <row r="139" spans="2:2">
      <c r="B139" s="196"/>
    </row>
    <row r="140" spans="2:2">
      <c r="B140" s="196"/>
    </row>
    <row r="141" spans="2:2">
      <c r="B141" s="196"/>
    </row>
    <row r="142" spans="2:2">
      <c r="B142" s="196"/>
    </row>
    <row r="143" spans="2:2">
      <c r="B143" s="196"/>
    </row>
    <row r="144" spans="2:2">
      <c r="B144" s="196"/>
    </row>
    <row r="145" spans="2:2">
      <c r="B145" s="196"/>
    </row>
    <row r="146" spans="2:2">
      <c r="B146" s="196"/>
    </row>
    <row r="147" spans="2:2">
      <c r="B147" s="196"/>
    </row>
    <row r="148" spans="2:2">
      <c r="B148" s="196"/>
    </row>
    <row r="149" spans="2:2">
      <c r="B149" s="196"/>
    </row>
    <row r="150" spans="2:2">
      <c r="B150" s="196"/>
    </row>
    <row r="151" spans="2:2">
      <c r="B151" s="196"/>
    </row>
    <row r="152" spans="2:2">
      <c r="B152" s="196"/>
    </row>
    <row r="153" spans="2:2">
      <c r="B153" s="196"/>
    </row>
    <row r="154" spans="2:2">
      <c r="B154" s="196"/>
    </row>
    <row r="155" spans="2:2">
      <c r="B155" s="196"/>
    </row>
    <row r="156" spans="2:2">
      <c r="B156" s="196"/>
    </row>
    <row r="157" spans="2:2">
      <c r="B157" s="196"/>
    </row>
    <row r="158" spans="2:2">
      <c r="B158" s="196"/>
    </row>
    <row r="159" spans="2:2">
      <c r="B159" s="196"/>
    </row>
    <row r="160" spans="2:2">
      <c r="B160" s="196"/>
    </row>
    <row r="161" spans="2:2">
      <c r="B161" s="196"/>
    </row>
    <row r="162" spans="2:2">
      <c r="B162" s="196"/>
    </row>
    <row r="163" spans="2:2">
      <c r="B163" s="196"/>
    </row>
    <row r="164" spans="2:2">
      <c r="B164" s="196"/>
    </row>
    <row r="165" spans="2:2">
      <c r="B165" s="196"/>
    </row>
    <row r="166" spans="2:2">
      <c r="B166" s="196"/>
    </row>
    <row r="167" spans="2:2">
      <c r="B167" s="196"/>
    </row>
    <row r="168" spans="2:2">
      <c r="B168" s="196"/>
    </row>
    <row r="169" spans="2:2">
      <c r="B169" s="196"/>
    </row>
    <row r="170" spans="2:2">
      <c r="B170" s="196"/>
    </row>
    <row r="171" spans="2:2">
      <c r="B171" s="196"/>
    </row>
    <row r="172" spans="2:2">
      <c r="B172" s="196"/>
    </row>
    <row r="173" spans="2:2">
      <c r="B173" s="196"/>
    </row>
    <row r="174" spans="2:2">
      <c r="B174" s="196"/>
    </row>
    <row r="175" spans="2:2">
      <c r="B175" s="196"/>
    </row>
    <row r="176" spans="2:2">
      <c r="B176" s="196"/>
    </row>
    <row r="177" spans="2:2">
      <c r="B177" s="196"/>
    </row>
    <row r="178" spans="2:2">
      <c r="B178" s="196"/>
    </row>
    <row r="179" spans="2:2">
      <c r="B179" s="196"/>
    </row>
    <row r="180" spans="2:2">
      <c r="B180" s="196"/>
    </row>
    <row r="181" spans="2:2">
      <c r="B181" s="196"/>
    </row>
    <row r="182" spans="2:2">
      <c r="B182" s="196"/>
    </row>
    <row r="183" spans="2:2">
      <c r="B183" s="196"/>
    </row>
    <row r="184" spans="2:2">
      <c r="B184" s="196"/>
    </row>
    <row r="185" spans="2:2">
      <c r="B185" s="196"/>
    </row>
    <row r="186" spans="2:2">
      <c r="B186" s="196"/>
    </row>
    <row r="187" spans="2:2">
      <c r="B187" s="196"/>
    </row>
    <row r="188" spans="2:2">
      <c r="B188" s="196"/>
    </row>
    <row r="189" spans="2:2">
      <c r="B189" s="196"/>
    </row>
    <row r="190" spans="2:2">
      <c r="B190" s="196"/>
    </row>
    <row r="191" spans="2:2">
      <c r="B191" s="196"/>
    </row>
    <row r="192" spans="2:2">
      <c r="B192" s="196"/>
    </row>
    <row r="193" spans="2:2">
      <c r="B193" s="196"/>
    </row>
    <row r="194" spans="2:2">
      <c r="B194" s="196"/>
    </row>
    <row r="195" spans="2:2">
      <c r="B195" s="196"/>
    </row>
    <row r="196" spans="2:2">
      <c r="B196" s="196"/>
    </row>
    <row r="197" spans="2:2">
      <c r="B197" s="196"/>
    </row>
    <row r="198" spans="2:2">
      <c r="B198" s="196"/>
    </row>
    <row r="199" spans="2:2">
      <c r="B199" s="196"/>
    </row>
    <row r="200" spans="2:2">
      <c r="B200" s="196"/>
    </row>
    <row r="201" spans="2:2">
      <c r="B201" s="196"/>
    </row>
    <row r="202" spans="2:2">
      <c r="B202" s="196"/>
    </row>
    <row r="203" spans="2:2">
      <c r="B203" s="196"/>
    </row>
    <row r="204" spans="2:2">
      <c r="B204" s="196"/>
    </row>
    <row r="205" spans="2:2">
      <c r="B205" s="196"/>
    </row>
    <row r="206" spans="2:2">
      <c r="B206" s="196"/>
    </row>
    <row r="207" spans="2:2">
      <c r="B207" s="196"/>
    </row>
    <row r="208" spans="2:2">
      <c r="B208" s="196"/>
    </row>
    <row r="209" spans="2:2">
      <c r="B209" s="196"/>
    </row>
    <row r="210" spans="2:2">
      <c r="B210" s="196"/>
    </row>
    <row r="211" spans="2:2">
      <c r="B211" s="196"/>
    </row>
    <row r="212" spans="2:2">
      <c r="B212" s="196"/>
    </row>
    <row r="213" spans="2:2">
      <c r="B213" s="196"/>
    </row>
    <row r="214" spans="2:2">
      <c r="B214" s="196"/>
    </row>
    <row r="215" spans="2:2">
      <c r="B215" s="196"/>
    </row>
    <row r="216" spans="2:2">
      <c r="B216" s="196"/>
    </row>
    <row r="217" spans="2:2">
      <c r="B217" s="196"/>
    </row>
    <row r="218" spans="2:2">
      <c r="B218" s="196"/>
    </row>
    <row r="219" spans="2:2">
      <c r="B219" s="196"/>
    </row>
    <row r="220" spans="2:2">
      <c r="B220" s="196"/>
    </row>
    <row r="221" spans="2:2">
      <c r="B221" s="196"/>
    </row>
    <row r="222" spans="2:2">
      <c r="B222" s="196"/>
    </row>
    <row r="223" spans="2:2">
      <c r="B223" s="196"/>
    </row>
    <row r="224" spans="2:2">
      <c r="B224" s="196"/>
    </row>
    <row r="225" spans="2:2">
      <c r="B225" s="196"/>
    </row>
    <row r="226" spans="2:2">
      <c r="B226" s="196"/>
    </row>
    <row r="227" spans="2:2">
      <c r="B227" s="196"/>
    </row>
    <row r="228" spans="2:2">
      <c r="B228" s="196"/>
    </row>
    <row r="229" spans="2:2">
      <c r="B229" s="196"/>
    </row>
    <row r="230" spans="2:2">
      <c r="B230" s="196"/>
    </row>
    <row r="231" spans="2:2">
      <c r="B231" s="196"/>
    </row>
    <row r="232" spans="2:2">
      <c r="B232" s="196"/>
    </row>
    <row r="233" spans="2:2">
      <c r="B233" s="196"/>
    </row>
    <row r="234" spans="2:2">
      <c r="B234" s="196"/>
    </row>
    <row r="235" spans="2:2">
      <c r="B235" s="196"/>
    </row>
    <row r="236" spans="2:2">
      <c r="B236" s="196"/>
    </row>
    <row r="237" spans="2:2">
      <c r="B237" s="196"/>
    </row>
    <row r="238" spans="2:2">
      <c r="B238" s="196"/>
    </row>
    <row r="239" spans="2:2">
      <c r="B239" s="196"/>
    </row>
    <row r="240" spans="2:2">
      <c r="B240" s="196"/>
    </row>
    <row r="241" spans="2:2">
      <c r="B241" s="196"/>
    </row>
    <row r="242" spans="2:2">
      <c r="B242" s="196"/>
    </row>
    <row r="243" spans="2:2">
      <c r="B243" s="196"/>
    </row>
    <row r="244" spans="2:2">
      <c r="B244" s="196"/>
    </row>
    <row r="245" spans="2:2">
      <c r="B245" s="196"/>
    </row>
    <row r="246" spans="2:2">
      <c r="B246" s="196"/>
    </row>
    <row r="247" spans="2:2">
      <c r="B247" s="196"/>
    </row>
    <row r="248" spans="2:2">
      <c r="B248" s="196"/>
    </row>
    <row r="249" spans="2:2">
      <c r="B249" s="196"/>
    </row>
    <row r="250" spans="2:2">
      <c r="B250" s="196"/>
    </row>
    <row r="251" spans="2:2">
      <c r="B251" s="196"/>
    </row>
    <row r="252" spans="2:2">
      <c r="B252" s="196"/>
    </row>
    <row r="253" spans="2:2">
      <c r="B253" s="196"/>
    </row>
    <row r="254" spans="2:2">
      <c r="B254" s="196"/>
    </row>
    <row r="255" spans="2:2">
      <c r="B255" s="196"/>
    </row>
    <row r="256" spans="2:2">
      <c r="B256" s="196"/>
    </row>
    <row r="257" spans="2:2">
      <c r="B257" s="196"/>
    </row>
    <row r="258" spans="2:2">
      <c r="B258" s="196"/>
    </row>
    <row r="259" spans="2:2">
      <c r="B259" s="196"/>
    </row>
    <row r="260" spans="2:2">
      <c r="B260" s="196"/>
    </row>
    <row r="261" spans="2:2">
      <c r="B261" s="196"/>
    </row>
    <row r="262" spans="2:2">
      <c r="B262" s="196"/>
    </row>
    <row r="263" spans="2:2">
      <c r="B263" s="196"/>
    </row>
    <row r="264" spans="2:2">
      <c r="B264" s="196"/>
    </row>
    <row r="265" spans="2:2">
      <c r="B265" s="196"/>
    </row>
    <row r="266" spans="2:2">
      <c r="B266" s="196"/>
    </row>
    <row r="267" spans="2:2">
      <c r="B267" s="196"/>
    </row>
    <row r="268" spans="2:2">
      <c r="B268" s="196"/>
    </row>
    <row r="269" spans="2:2">
      <c r="B269" s="196"/>
    </row>
    <row r="270" spans="2:2">
      <c r="B270" s="196"/>
    </row>
    <row r="271" spans="2:2">
      <c r="B271" s="196"/>
    </row>
    <row r="272" spans="2:2">
      <c r="B272" s="196"/>
    </row>
    <row r="273" spans="2:2">
      <c r="B273" s="196"/>
    </row>
    <row r="274" spans="2:2">
      <c r="B274" s="196"/>
    </row>
    <row r="275" spans="2:2">
      <c r="B275" s="196"/>
    </row>
    <row r="276" spans="2:2">
      <c r="B276" s="196"/>
    </row>
    <row r="277" spans="2:2">
      <c r="B277" s="196"/>
    </row>
    <row r="278" spans="2:2">
      <c r="B278" s="196"/>
    </row>
    <row r="279" spans="2:2">
      <c r="B279" s="196"/>
    </row>
    <row r="280" spans="2:2">
      <c r="B280" s="196"/>
    </row>
    <row r="281" spans="2:2">
      <c r="B281" s="196"/>
    </row>
    <row r="282" spans="2:2">
      <c r="B282" s="196"/>
    </row>
    <row r="283" spans="2:2">
      <c r="B283" s="196"/>
    </row>
    <row r="284" spans="2:2">
      <c r="B284" s="196"/>
    </row>
    <row r="285" spans="2:2">
      <c r="B285" s="196"/>
    </row>
    <row r="286" spans="2:2">
      <c r="B286" s="196"/>
    </row>
    <row r="287" spans="2:2">
      <c r="B287" s="196"/>
    </row>
    <row r="288" spans="2:2">
      <c r="B288" s="196"/>
    </row>
    <row r="289" spans="2:2">
      <c r="B289" s="196"/>
    </row>
    <row r="290" spans="2:2">
      <c r="B290" s="196"/>
    </row>
    <row r="291" spans="2:2">
      <c r="B291" s="196"/>
    </row>
    <row r="292" spans="2:2">
      <c r="B292" s="196"/>
    </row>
    <row r="293" spans="2:2">
      <c r="B293" s="196"/>
    </row>
    <row r="294" spans="2:2">
      <c r="B294" s="196"/>
    </row>
    <row r="295" spans="2:2">
      <c r="B295" s="196"/>
    </row>
    <row r="296" spans="2:2">
      <c r="B296" s="196"/>
    </row>
  </sheetData>
  <mergeCells count="16">
    <mergeCell ref="H1:I1"/>
    <mergeCell ref="B2:I2"/>
    <mergeCell ref="A4:A5"/>
    <mergeCell ref="B4:B5"/>
    <mergeCell ref="C4:C5"/>
    <mergeCell ref="A7:B7"/>
    <mergeCell ref="A8:B8"/>
    <mergeCell ref="A11:B11"/>
    <mergeCell ref="A21:B21"/>
    <mergeCell ref="A25:B25"/>
    <mergeCell ref="H76:I76"/>
    <mergeCell ref="D77:E77"/>
    <mergeCell ref="H77:I77"/>
    <mergeCell ref="D4:E4"/>
    <mergeCell ref="F4:I4"/>
    <mergeCell ref="D76:E76"/>
  </mergeCells>
  <pageMargins left="0.70866141732283472" right="0.70866141732283472" top="0.74803149606299213" bottom="0.74803149606299213" header="0.31496062992125984" footer="0.31496062992125984"/>
  <pageSetup paperSize="9" scale="70" fitToHeight="3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21"/>
  <sheetViews>
    <sheetView topLeftCell="A3" zoomScale="57" zoomScaleNormal="57" workbookViewId="0">
      <selection activeCell="C8" sqref="C8"/>
    </sheetView>
  </sheetViews>
  <sheetFormatPr defaultRowHeight="18.75"/>
  <cols>
    <col min="1" max="1" width="71.28515625" style="1" customWidth="1"/>
    <col min="2" max="2" width="12" style="134" customWidth="1"/>
    <col min="3" max="3" width="14.42578125" style="134" customWidth="1"/>
    <col min="4" max="5" width="16.5703125" style="134" customWidth="1"/>
    <col min="6" max="6" width="17.7109375" style="134" customWidth="1"/>
    <col min="7" max="7" width="16.140625" style="1" customWidth="1"/>
    <col min="8" max="8" width="15.5703125" style="1" customWidth="1"/>
    <col min="9" max="16384" width="9.140625" style="1"/>
  </cols>
  <sheetData>
    <row r="1" spans="1:8">
      <c r="G1" s="451" t="s">
        <v>247</v>
      </c>
      <c r="H1" s="451"/>
    </row>
    <row r="2" spans="1:8" ht="22.5">
      <c r="A2" s="452" t="s">
        <v>164</v>
      </c>
      <c r="B2" s="452"/>
      <c r="C2" s="452"/>
      <c r="D2" s="452"/>
      <c r="E2" s="452"/>
      <c r="F2" s="452"/>
    </row>
    <row r="3" spans="1:8" ht="19.5" thickBot="1">
      <c r="A3" s="135"/>
      <c r="B3" s="136"/>
      <c r="C3" s="135"/>
      <c r="D3" s="135"/>
      <c r="E3" s="135"/>
      <c r="F3" s="136"/>
      <c r="H3" s="1" t="s">
        <v>165</v>
      </c>
    </row>
    <row r="4" spans="1:8" ht="61.5" customHeight="1">
      <c r="A4" s="455" t="s">
        <v>16</v>
      </c>
      <c r="B4" s="457" t="s">
        <v>112</v>
      </c>
      <c r="C4" s="414" t="s">
        <v>90</v>
      </c>
      <c r="D4" s="414"/>
      <c r="E4" s="414" t="s">
        <v>95</v>
      </c>
      <c r="F4" s="414"/>
      <c r="G4" s="414"/>
      <c r="H4" s="415"/>
    </row>
    <row r="5" spans="1:8" ht="54" customHeight="1">
      <c r="A5" s="456"/>
      <c r="B5" s="458"/>
      <c r="C5" s="122" t="s">
        <v>88</v>
      </c>
      <c r="D5" s="122" t="s">
        <v>89</v>
      </c>
      <c r="E5" s="124" t="s">
        <v>91</v>
      </c>
      <c r="F5" s="124" t="s">
        <v>92</v>
      </c>
      <c r="G5" s="124" t="s">
        <v>93</v>
      </c>
      <c r="H5" s="125" t="s">
        <v>94</v>
      </c>
    </row>
    <row r="6" spans="1:8" ht="23.25" customHeight="1">
      <c r="A6" s="200">
        <v>1</v>
      </c>
      <c r="B6" s="197">
        <v>2</v>
      </c>
      <c r="C6" s="197">
        <v>3</v>
      </c>
      <c r="D6" s="197">
        <v>4</v>
      </c>
      <c r="E6" s="197">
        <v>5</v>
      </c>
      <c r="F6" s="197">
        <v>6</v>
      </c>
      <c r="G6" s="201">
        <v>9</v>
      </c>
      <c r="H6" s="201">
        <v>10</v>
      </c>
    </row>
    <row r="7" spans="1:8" ht="50.25" customHeight="1" thickBot="1">
      <c r="A7" s="459" t="s">
        <v>166</v>
      </c>
      <c r="B7" s="460"/>
      <c r="C7" s="460"/>
      <c r="D7" s="460"/>
      <c r="E7" s="460"/>
      <c r="F7" s="460"/>
      <c r="G7" s="460"/>
      <c r="H7" s="461"/>
    </row>
    <row r="8" spans="1:8" ht="42" customHeight="1" thickBot="1">
      <c r="A8" s="290" t="s">
        <v>167</v>
      </c>
      <c r="B8" s="291">
        <v>3000</v>
      </c>
      <c r="C8" s="298">
        <f>C9+C14+C23</f>
        <v>4081.5</v>
      </c>
      <c r="D8" s="298">
        <f>D9+D14+D23</f>
        <v>4328.2</v>
      </c>
      <c r="E8" s="298">
        <f>E9+E14+E23</f>
        <v>5863.5</v>
      </c>
      <c r="F8" s="298">
        <f>F9+F14+F23</f>
        <v>4328.2</v>
      </c>
      <c r="G8" s="298">
        <f>F8-E8</f>
        <v>-1535.3000000000002</v>
      </c>
      <c r="H8" s="298">
        <f>F8/E8*100</f>
        <v>73.815980216594184</v>
      </c>
    </row>
    <row r="9" spans="1:8" ht="29.25" customHeight="1">
      <c r="A9" s="203" t="s">
        <v>168</v>
      </c>
      <c r="B9" s="204">
        <v>3010</v>
      </c>
      <c r="C9" s="300">
        <v>3735.1</v>
      </c>
      <c r="D9" s="301">
        <v>3892.2</v>
      </c>
      <c r="E9" s="301">
        <v>5264.4</v>
      </c>
      <c r="F9" s="301">
        <v>3892.2</v>
      </c>
      <c r="G9" s="302">
        <f>F9-E9</f>
        <v>-1372.1999999999998</v>
      </c>
      <c r="H9" s="302">
        <f>F9/E9*100</f>
        <v>73.934351493047643</v>
      </c>
    </row>
    <row r="10" spans="1:8" ht="29.25" customHeight="1">
      <c r="A10" s="203" t="s">
        <v>266</v>
      </c>
      <c r="B10" s="204">
        <v>3011</v>
      </c>
      <c r="C10" s="300">
        <v>3449.5</v>
      </c>
      <c r="D10" s="301">
        <v>3581</v>
      </c>
      <c r="E10" s="301">
        <v>4610</v>
      </c>
      <c r="F10" s="301">
        <v>3581</v>
      </c>
      <c r="G10" s="302">
        <f t="shared" ref="G10:G13" si="0">F10-E10</f>
        <v>-1029</v>
      </c>
      <c r="H10" s="302">
        <f t="shared" ref="H10:H11" si="1">F10/E10*100</f>
        <v>77.678958785249449</v>
      </c>
    </row>
    <row r="11" spans="1:8" ht="29.25" customHeight="1">
      <c r="A11" s="203" t="s">
        <v>267</v>
      </c>
      <c r="B11" s="204">
        <v>3012</v>
      </c>
      <c r="C11" s="300">
        <v>285.60000000000002</v>
      </c>
      <c r="D11" s="301">
        <v>311.2</v>
      </c>
      <c r="E11" s="301">
        <v>654.4</v>
      </c>
      <c r="F11" s="301">
        <v>311.2</v>
      </c>
      <c r="G11" s="302">
        <f t="shared" si="0"/>
        <v>-343.2</v>
      </c>
      <c r="H11" s="302">
        <f t="shared" si="1"/>
        <v>47.555012224938878</v>
      </c>
    </row>
    <row r="12" spans="1:8" ht="30.75" customHeight="1">
      <c r="A12" s="205" t="s">
        <v>169</v>
      </c>
      <c r="B12" s="206">
        <v>3020</v>
      </c>
      <c r="C12" s="303"/>
      <c r="D12" s="304"/>
      <c r="E12" s="304"/>
      <c r="F12" s="304"/>
      <c r="G12" s="302">
        <f t="shared" si="0"/>
        <v>0</v>
      </c>
      <c r="H12" s="302">
        <v>0</v>
      </c>
    </row>
    <row r="13" spans="1:8" ht="27.75" customHeight="1" thickBot="1">
      <c r="A13" s="207" t="s">
        <v>170</v>
      </c>
      <c r="B13" s="208">
        <v>3030</v>
      </c>
      <c r="C13" s="305"/>
      <c r="D13" s="306"/>
      <c r="E13" s="306"/>
      <c r="F13" s="306"/>
      <c r="G13" s="302">
        <f t="shared" si="0"/>
        <v>0</v>
      </c>
      <c r="H13" s="302">
        <v>0</v>
      </c>
    </row>
    <row r="14" spans="1:8" ht="33" customHeight="1" thickBot="1">
      <c r="A14" s="209" t="s">
        <v>171</v>
      </c>
      <c r="B14" s="202">
        <v>3040</v>
      </c>
      <c r="C14" s="299">
        <f>C15+C16+C17+C18+C19+C20+C21+C22</f>
        <v>301.3</v>
      </c>
      <c r="D14" s="299">
        <f t="shared" ref="D14" si="2">D15+D16+D17+D18+D19+D20+D21+D22</f>
        <v>369.4</v>
      </c>
      <c r="E14" s="299">
        <f t="shared" ref="E14:F14" si="3">E15+E16+E17+E18+E19+E20+E21+E22</f>
        <v>539.1</v>
      </c>
      <c r="F14" s="299">
        <f t="shared" si="3"/>
        <v>369.4</v>
      </c>
      <c r="G14" s="299">
        <f>F14-E14</f>
        <v>-169.70000000000005</v>
      </c>
      <c r="H14" s="299">
        <f>F14/E14*100</f>
        <v>68.52161009089221</v>
      </c>
    </row>
    <row r="15" spans="1:8" ht="24.75" customHeight="1">
      <c r="A15" s="210" t="s">
        <v>172</v>
      </c>
      <c r="B15" s="204">
        <v>3041</v>
      </c>
      <c r="C15" s="307"/>
      <c r="D15" s="308"/>
      <c r="E15" s="308"/>
      <c r="F15" s="308"/>
      <c r="G15" s="309">
        <f>F15-E15</f>
        <v>0</v>
      </c>
      <c r="H15" s="309">
        <v>0</v>
      </c>
    </row>
    <row r="16" spans="1:8" ht="24.75" customHeight="1">
      <c r="A16" s="211" t="s">
        <v>173</v>
      </c>
      <c r="B16" s="206">
        <v>3042</v>
      </c>
      <c r="C16" s="310">
        <v>301.3</v>
      </c>
      <c r="D16" s="311">
        <v>369.4</v>
      </c>
      <c r="E16" s="311">
        <v>539.1</v>
      </c>
      <c r="F16" s="311">
        <v>369.4</v>
      </c>
      <c r="G16" s="309">
        <f t="shared" ref="G16:G22" si="4">F16-E16</f>
        <v>-169.70000000000005</v>
      </c>
      <c r="H16" s="309">
        <f t="shared" ref="H16" si="5">F16/E16*100</f>
        <v>68.52161009089221</v>
      </c>
    </row>
    <row r="17" spans="1:8" ht="24.75" customHeight="1">
      <c r="A17" s="211" t="s">
        <v>174</v>
      </c>
      <c r="B17" s="206">
        <v>3043</v>
      </c>
      <c r="C17" s="310"/>
      <c r="D17" s="311"/>
      <c r="E17" s="311"/>
      <c r="F17" s="311"/>
      <c r="G17" s="309">
        <f t="shared" si="4"/>
        <v>0</v>
      </c>
      <c r="H17" s="309">
        <v>0</v>
      </c>
    </row>
    <row r="18" spans="1:8" s="169" customFormat="1" ht="38.25" customHeight="1">
      <c r="A18" s="205" t="s">
        <v>175</v>
      </c>
      <c r="B18" s="206">
        <v>3050</v>
      </c>
      <c r="C18" s="312"/>
      <c r="D18" s="313"/>
      <c r="E18" s="313"/>
      <c r="F18" s="313"/>
      <c r="G18" s="309">
        <f t="shared" si="4"/>
        <v>0</v>
      </c>
      <c r="H18" s="309">
        <v>0</v>
      </c>
    </row>
    <row r="19" spans="1:8" s="169" customFormat="1" ht="36.75" customHeight="1">
      <c r="A19" s="205" t="s">
        <v>176</v>
      </c>
      <c r="B19" s="206">
        <v>3060</v>
      </c>
      <c r="C19" s="303"/>
      <c r="D19" s="303"/>
      <c r="E19" s="303"/>
      <c r="F19" s="303"/>
      <c r="G19" s="309">
        <f t="shared" si="4"/>
        <v>0</v>
      </c>
      <c r="H19" s="309">
        <v>0</v>
      </c>
    </row>
    <row r="20" spans="1:8" ht="24.75" customHeight="1">
      <c r="A20" s="205" t="s">
        <v>177</v>
      </c>
      <c r="B20" s="206">
        <v>3061</v>
      </c>
      <c r="C20" s="310"/>
      <c r="D20" s="311"/>
      <c r="E20" s="311"/>
      <c r="F20" s="311"/>
      <c r="G20" s="309">
        <f t="shared" si="4"/>
        <v>0</v>
      </c>
      <c r="H20" s="309">
        <v>0</v>
      </c>
    </row>
    <row r="21" spans="1:8" s="169" customFormat="1" ht="27" customHeight="1">
      <c r="A21" s="205" t="s">
        <v>178</v>
      </c>
      <c r="B21" s="206">
        <v>3062</v>
      </c>
      <c r="C21" s="303"/>
      <c r="D21" s="304"/>
      <c r="E21" s="304"/>
      <c r="F21" s="304"/>
      <c r="G21" s="309">
        <f t="shared" si="4"/>
        <v>0</v>
      </c>
      <c r="H21" s="309">
        <v>0</v>
      </c>
    </row>
    <row r="22" spans="1:8" ht="24.75" customHeight="1" thickBot="1">
      <c r="A22" s="207" t="s">
        <v>179</v>
      </c>
      <c r="B22" s="208">
        <v>3063</v>
      </c>
      <c r="C22" s="314"/>
      <c r="D22" s="315"/>
      <c r="E22" s="315"/>
      <c r="F22" s="315"/>
      <c r="G22" s="309">
        <f t="shared" si="4"/>
        <v>0</v>
      </c>
      <c r="H22" s="309">
        <v>0</v>
      </c>
    </row>
    <row r="23" spans="1:8" s="169" customFormat="1" ht="33.75" customHeight="1" thickBot="1">
      <c r="A23" s="209" t="s">
        <v>180</v>
      </c>
      <c r="B23" s="247">
        <v>3070</v>
      </c>
      <c r="C23" s="262">
        <v>45.1</v>
      </c>
      <c r="D23" s="262">
        <f t="shared" ref="D23" si="6">D24+D25+D26+D27+D28</f>
        <v>66.599999999999994</v>
      </c>
      <c r="E23" s="262">
        <f t="shared" ref="E23:F23" si="7">E24+E25+E26+E27+E28</f>
        <v>60</v>
      </c>
      <c r="F23" s="262">
        <f t="shared" si="7"/>
        <v>66.599999999999994</v>
      </c>
      <c r="G23" s="262">
        <f>F23-E23</f>
        <v>6.5999999999999943</v>
      </c>
      <c r="H23" s="316">
        <f>F23/E23*100</f>
        <v>110.99999999999999</v>
      </c>
    </row>
    <row r="24" spans="1:8" s="169" customFormat="1" ht="18" customHeight="1">
      <c r="A24" s="203" t="s">
        <v>181</v>
      </c>
      <c r="B24" s="204">
        <v>3071</v>
      </c>
      <c r="C24" s="267">
        <v>8.6999999999999993</v>
      </c>
      <c r="D24" s="308"/>
      <c r="E24" s="267"/>
      <c r="F24" s="308"/>
      <c r="G24" s="308">
        <f>F24-E24</f>
        <v>0</v>
      </c>
      <c r="H24" s="308">
        <v>0</v>
      </c>
    </row>
    <row r="25" spans="1:8" s="169" customFormat="1">
      <c r="A25" s="205" t="s">
        <v>182</v>
      </c>
      <c r="B25" s="206">
        <v>3072</v>
      </c>
      <c r="C25" s="263"/>
      <c r="D25" s="311"/>
      <c r="E25" s="263"/>
      <c r="F25" s="311"/>
      <c r="G25" s="308">
        <f t="shared" ref="G25:G28" si="8">F25-E25</f>
        <v>0</v>
      </c>
      <c r="H25" s="308">
        <v>0</v>
      </c>
    </row>
    <row r="26" spans="1:8" s="169" customFormat="1" ht="23.25" customHeight="1">
      <c r="A26" s="205" t="s">
        <v>183</v>
      </c>
      <c r="B26" s="206">
        <v>3073</v>
      </c>
      <c r="C26" s="263">
        <v>0.5</v>
      </c>
      <c r="D26" s="311"/>
      <c r="E26" s="263"/>
      <c r="F26" s="311"/>
      <c r="G26" s="308">
        <f t="shared" si="8"/>
        <v>0</v>
      </c>
      <c r="H26" s="308">
        <v>0</v>
      </c>
    </row>
    <row r="27" spans="1:8" s="169" customFormat="1">
      <c r="A27" s="205" t="s">
        <v>184</v>
      </c>
      <c r="B27" s="206">
        <v>3074</v>
      </c>
      <c r="C27" s="263">
        <v>30.4</v>
      </c>
      <c r="D27" s="311">
        <v>66.599999999999994</v>
      </c>
      <c r="E27" s="263">
        <v>60</v>
      </c>
      <c r="F27" s="311">
        <v>66.599999999999994</v>
      </c>
      <c r="G27" s="308">
        <f t="shared" si="8"/>
        <v>6.5999999999999943</v>
      </c>
      <c r="H27" s="308">
        <v>111</v>
      </c>
    </row>
    <row r="28" spans="1:8" s="169" customFormat="1" ht="23.25" customHeight="1">
      <c r="A28" s="205" t="s">
        <v>284</v>
      </c>
      <c r="B28" s="206">
        <v>3075</v>
      </c>
      <c r="C28" s="263">
        <v>5.5</v>
      </c>
      <c r="D28" s="311"/>
      <c r="E28" s="263"/>
      <c r="F28" s="311"/>
      <c r="G28" s="308">
        <f t="shared" si="8"/>
        <v>0</v>
      </c>
      <c r="H28" s="308"/>
    </row>
    <row r="29" spans="1:8" s="169" customFormat="1" ht="38.25" customHeight="1" thickBot="1">
      <c r="A29" s="292" t="s">
        <v>185</v>
      </c>
      <c r="B29" s="293">
        <v>3100</v>
      </c>
      <c r="C29" s="317">
        <f>C30+C37+C38+C42+C50+C51</f>
        <v>-5986.3</v>
      </c>
      <c r="D29" s="317">
        <f>D30+D37+D38+D42+D50+D51</f>
        <v>-4395.1000000000004</v>
      </c>
      <c r="E29" s="337">
        <f t="shared" ref="E29" si="9">E30+E37+E38+E42+E50+E51</f>
        <v>-5934.6</v>
      </c>
      <c r="F29" s="317">
        <f>F30+F37+F38+F42+F50+F51</f>
        <v>-4395.1000000000004</v>
      </c>
      <c r="G29" s="317">
        <f>F29-E29</f>
        <v>1539.5</v>
      </c>
      <c r="H29" s="317">
        <f>F29/E29*100</f>
        <v>74.058908772284568</v>
      </c>
    </row>
    <row r="30" spans="1:8" s="169" customFormat="1" ht="31.5" customHeight="1">
      <c r="A30" s="203" t="s">
        <v>186</v>
      </c>
      <c r="B30" s="212">
        <v>3110</v>
      </c>
      <c r="C30" s="300">
        <f>C31+C32+C33+C34+C35+C36</f>
        <v>-722.1</v>
      </c>
      <c r="D30" s="300">
        <v>-583.70000000000005</v>
      </c>
      <c r="E30" s="336">
        <v>-936.5</v>
      </c>
      <c r="F30" s="300">
        <v>-583.70000000000005</v>
      </c>
      <c r="G30" s="300">
        <f>F30-E30</f>
        <v>352.79999999999995</v>
      </c>
      <c r="H30" s="300">
        <f>F30/E30*100</f>
        <v>62.32781633742659</v>
      </c>
    </row>
    <row r="31" spans="1:8" s="169" customFormat="1" ht="31.5" customHeight="1">
      <c r="A31" s="260" t="s">
        <v>187</v>
      </c>
      <c r="B31" s="212">
        <v>3111</v>
      </c>
      <c r="C31" s="300">
        <v>-52.3</v>
      </c>
      <c r="D31" s="301">
        <v>-13.3</v>
      </c>
      <c r="E31" s="301">
        <v>-26</v>
      </c>
      <c r="F31" s="301">
        <v>-13.3</v>
      </c>
      <c r="G31" s="300">
        <f t="shared" ref="G31:G51" si="10">F31-E31</f>
        <v>12.7</v>
      </c>
      <c r="H31" s="300">
        <f t="shared" ref="H31:H51" si="11">F31/E31*100</f>
        <v>51.15384615384616</v>
      </c>
    </row>
    <row r="32" spans="1:8" s="169" customFormat="1" ht="31.5" customHeight="1">
      <c r="A32" s="203" t="s">
        <v>188</v>
      </c>
      <c r="B32" s="212">
        <v>3112</v>
      </c>
      <c r="C32" s="300">
        <v>-22.6</v>
      </c>
      <c r="D32" s="301"/>
      <c r="E32" s="301">
        <v>-25.8</v>
      </c>
      <c r="F32" s="301"/>
      <c r="G32" s="300">
        <f t="shared" si="10"/>
        <v>25.8</v>
      </c>
      <c r="H32" s="300">
        <f t="shared" si="11"/>
        <v>0</v>
      </c>
    </row>
    <row r="33" spans="1:8" s="169" customFormat="1" ht="31.5" customHeight="1">
      <c r="A33" s="203" t="s">
        <v>189</v>
      </c>
      <c r="B33" s="212">
        <v>3113</v>
      </c>
      <c r="C33" s="300">
        <v>-150.80000000000001</v>
      </c>
      <c r="D33" s="301">
        <v>-114</v>
      </c>
      <c r="E33" s="335">
        <v>-190.2</v>
      </c>
      <c r="F33" s="301">
        <v>-114</v>
      </c>
      <c r="G33" s="300">
        <f t="shared" si="10"/>
        <v>76.199999999999989</v>
      </c>
      <c r="H33" s="300">
        <f t="shared" si="11"/>
        <v>59.936908517350162</v>
      </c>
    </row>
    <row r="34" spans="1:8" s="169" customFormat="1" ht="31.5" customHeight="1">
      <c r="A34" s="203" t="s">
        <v>190</v>
      </c>
      <c r="B34" s="212">
        <v>3114</v>
      </c>
      <c r="C34" s="300">
        <v>-176.8</v>
      </c>
      <c r="D34" s="301">
        <v>-87</v>
      </c>
      <c r="E34" s="335">
        <v>-145.4</v>
      </c>
      <c r="F34" s="301">
        <v>-87</v>
      </c>
      <c r="G34" s="300">
        <f t="shared" si="10"/>
        <v>58.400000000000006</v>
      </c>
      <c r="H34" s="300">
        <f>F34/E34*100</f>
        <v>59.834938101788168</v>
      </c>
    </row>
    <row r="35" spans="1:8" s="169" customFormat="1" ht="38.25" customHeight="1">
      <c r="A35" s="203" t="s">
        <v>191</v>
      </c>
      <c r="B35" s="212">
        <v>3115</v>
      </c>
      <c r="C35" s="300">
        <v>-319.60000000000002</v>
      </c>
      <c r="D35" s="301">
        <v>-369.4</v>
      </c>
      <c r="E35" s="301">
        <v>-549.1</v>
      </c>
      <c r="F35" s="301">
        <v>-369.4</v>
      </c>
      <c r="G35" s="300">
        <f t="shared" si="10"/>
        <v>179.70000000000005</v>
      </c>
      <c r="H35" s="300">
        <f t="shared" si="11"/>
        <v>67.273720633764327</v>
      </c>
    </row>
    <row r="36" spans="1:8" s="169" customFormat="1" ht="31.5" customHeight="1">
      <c r="A36" s="203" t="s">
        <v>192</v>
      </c>
      <c r="B36" s="212">
        <v>3116</v>
      </c>
      <c r="C36" s="300"/>
      <c r="D36" s="301"/>
      <c r="E36" s="301"/>
      <c r="F36" s="301"/>
      <c r="G36" s="300">
        <f t="shared" si="10"/>
        <v>0</v>
      </c>
      <c r="H36" s="300">
        <v>0</v>
      </c>
    </row>
    <row r="37" spans="1:8" s="169" customFormat="1" ht="24.75" customHeight="1">
      <c r="A37" s="205" t="s">
        <v>268</v>
      </c>
      <c r="B37" s="213">
        <v>3120</v>
      </c>
      <c r="C37" s="310">
        <v>-3408.5</v>
      </c>
      <c r="D37" s="311">
        <v>-2384.8000000000002</v>
      </c>
      <c r="E37" s="334">
        <v>-3111</v>
      </c>
      <c r="F37" s="311">
        <v>-2384.8000000000002</v>
      </c>
      <c r="G37" s="300">
        <f t="shared" si="10"/>
        <v>726.19999999999982</v>
      </c>
      <c r="H37" s="300">
        <f t="shared" si="11"/>
        <v>76.657023465123757</v>
      </c>
    </row>
    <row r="38" spans="1:8" s="169" customFormat="1" ht="37.5" customHeight="1">
      <c r="A38" s="205" t="s">
        <v>193</v>
      </c>
      <c r="B38" s="213">
        <v>3130</v>
      </c>
      <c r="C38" s="312">
        <f>C39+C40+C41</f>
        <v>0</v>
      </c>
      <c r="D38" s="312">
        <f t="shared" ref="D38" si="12">D39+D40+D41</f>
        <v>0</v>
      </c>
      <c r="E38" s="312">
        <f t="shared" ref="E38:F38" si="13">E39+E40+E41</f>
        <v>0</v>
      </c>
      <c r="F38" s="312">
        <f t="shared" si="13"/>
        <v>0</v>
      </c>
      <c r="G38" s="300">
        <f t="shared" si="10"/>
        <v>0</v>
      </c>
      <c r="H38" s="300">
        <v>0</v>
      </c>
    </row>
    <row r="39" spans="1:8" s="169" customFormat="1" ht="28.5" customHeight="1">
      <c r="A39" s="205" t="s">
        <v>177</v>
      </c>
      <c r="B39" s="213">
        <v>3131</v>
      </c>
      <c r="C39" s="312"/>
      <c r="D39" s="313"/>
      <c r="E39" s="313"/>
      <c r="F39" s="313"/>
      <c r="G39" s="300">
        <f t="shared" si="10"/>
        <v>0</v>
      </c>
      <c r="H39" s="300">
        <v>0</v>
      </c>
    </row>
    <row r="40" spans="1:8" s="169" customFormat="1" ht="26.25" customHeight="1">
      <c r="A40" s="205" t="s">
        <v>178</v>
      </c>
      <c r="B40" s="213">
        <v>3132</v>
      </c>
      <c r="C40" s="318"/>
      <c r="D40" s="263"/>
      <c r="E40" s="263"/>
      <c r="F40" s="263"/>
      <c r="G40" s="300">
        <f t="shared" si="10"/>
        <v>0</v>
      </c>
      <c r="H40" s="300">
        <v>0</v>
      </c>
    </row>
    <row r="41" spans="1:8" s="169" customFormat="1" ht="19.5">
      <c r="A41" s="205" t="s">
        <v>179</v>
      </c>
      <c r="B41" s="213">
        <v>3133</v>
      </c>
      <c r="C41" s="312"/>
      <c r="D41" s="313"/>
      <c r="E41" s="313"/>
      <c r="F41" s="313"/>
      <c r="G41" s="300">
        <f t="shared" si="10"/>
        <v>0</v>
      </c>
      <c r="H41" s="300">
        <v>0</v>
      </c>
    </row>
    <row r="42" spans="1:8" s="169" customFormat="1" ht="42.75" customHeight="1">
      <c r="A42" s="205" t="s">
        <v>194</v>
      </c>
      <c r="B42" s="213">
        <v>3140</v>
      </c>
      <c r="C42" s="312">
        <f>C43+C44+C45+C46+C47+C48+C49</f>
        <v>-1825.3000000000002</v>
      </c>
      <c r="D42" s="312">
        <f>SUM(D43:D49)</f>
        <v>-1360</v>
      </c>
      <c r="E42" s="333">
        <v>-1782.5</v>
      </c>
      <c r="F42" s="312">
        <f>SUM(F43:F49)</f>
        <v>-1360</v>
      </c>
      <c r="G42" s="300">
        <f>F42-E42</f>
        <v>422.5</v>
      </c>
      <c r="H42" s="300">
        <f t="shared" si="11"/>
        <v>76.29733520336606</v>
      </c>
    </row>
    <row r="43" spans="1:8" s="169" customFormat="1" ht="35.25" customHeight="1">
      <c r="A43" s="205" t="s">
        <v>195</v>
      </c>
      <c r="B43" s="213">
        <v>3141</v>
      </c>
      <c r="C43" s="312"/>
      <c r="D43" s="313"/>
      <c r="E43" s="332"/>
      <c r="F43" s="313"/>
      <c r="G43" s="300">
        <f t="shared" si="10"/>
        <v>0</v>
      </c>
      <c r="H43" s="300">
        <v>0</v>
      </c>
    </row>
    <row r="44" spans="1:8" s="169" customFormat="1" ht="26.25" customHeight="1">
      <c r="A44" s="205" t="s">
        <v>196</v>
      </c>
      <c r="B44" s="213">
        <v>3142</v>
      </c>
      <c r="C44" s="312">
        <v>-747.2</v>
      </c>
      <c r="D44" s="313">
        <v>-551.20000000000005</v>
      </c>
      <c r="E44" s="332">
        <v>-727.3</v>
      </c>
      <c r="F44" s="313">
        <v>-551.20000000000005</v>
      </c>
      <c r="G44" s="300">
        <f t="shared" si="10"/>
        <v>176.09999999999991</v>
      </c>
      <c r="H44" s="300">
        <f t="shared" si="11"/>
        <v>75.787157981575703</v>
      </c>
    </row>
    <row r="45" spans="1:8" s="169" customFormat="1" ht="31.5" customHeight="1">
      <c r="A45" s="205" t="s">
        <v>197</v>
      </c>
      <c r="B45" s="213">
        <v>3143</v>
      </c>
      <c r="C45" s="312"/>
      <c r="D45" s="313"/>
      <c r="E45" s="313"/>
      <c r="F45" s="313"/>
      <c r="G45" s="300">
        <f t="shared" si="10"/>
        <v>0</v>
      </c>
      <c r="H45" s="300">
        <v>0</v>
      </c>
    </row>
    <row r="46" spans="1:8" s="169" customFormat="1" ht="22.5" customHeight="1">
      <c r="A46" s="205" t="s">
        <v>198</v>
      </c>
      <c r="B46" s="213">
        <v>1344</v>
      </c>
      <c r="C46" s="312"/>
      <c r="D46" s="313"/>
      <c r="E46" s="313"/>
      <c r="F46" s="313"/>
      <c r="G46" s="300">
        <f t="shared" si="10"/>
        <v>0</v>
      </c>
      <c r="H46" s="300">
        <v>0</v>
      </c>
    </row>
    <row r="47" spans="1:8" s="169" customFormat="1" ht="33" customHeight="1">
      <c r="A47" s="205" t="s">
        <v>199</v>
      </c>
      <c r="B47" s="214">
        <v>3145</v>
      </c>
      <c r="C47" s="313">
        <v>-207.7</v>
      </c>
      <c r="D47" s="313">
        <v>-153.4</v>
      </c>
      <c r="E47" s="332">
        <v>-202</v>
      </c>
      <c r="F47" s="313">
        <v>-153.4</v>
      </c>
      <c r="G47" s="300">
        <f t="shared" si="10"/>
        <v>48.599999999999994</v>
      </c>
      <c r="H47" s="300">
        <f>F47/E47*100</f>
        <v>75.940594059405939</v>
      </c>
    </row>
    <row r="48" spans="1:8" s="169" customFormat="1" ht="38.25" customHeight="1">
      <c r="A48" s="205" t="s">
        <v>200</v>
      </c>
      <c r="B48" s="215">
        <v>3146</v>
      </c>
      <c r="C48" s="313">
        <v>-870.4</v>
      </c>
      <c r="D48" s="313">
        <v>-655.4</v>
      </c>
      <c r="E48" s="313">
        <v>-853.2</v>
      </c>
      <c r="F48" s="313">
        <v>-655.4</v>
      </c>
      <c r="G48" s="300">
        <f t="shared" si="10"/>
        <v>197.80000000000007</v>
      </c>
      <c r="H48" s="300">
        <f t="shared" si="11"/>
        <v>76.816690107829345</v>
      </c>
    </row>
    <row r="49" spans="1:8" s="169" customFormat="1" ht="36" customHeight="1">
      <c r="A49" s="205" t="s">
        <v>285</v>
      </c>
      <c r="B49" s="215">
        <v>3147</v>
      </c>
      <c r="C49" s="311">
        <v>0</v>
      </c>
      <c r="D49" s="311">
        <v>0</v>
      </c>
      <c r="E49" s="373">
        <v>0</v>
      </c>
      <c r="F49" s="311">
        <v>0</v>
      </c>
      <c r="G49" s="300">
        <f t="shared" si="10"/>
        <v>0</v>
      </c>
      <c r="H49" s="300">
        <v>0</v>
      </c>
    </row>
    <row r="50" spans="1:8" s="169" customFormat="1" ht="36.75" customHeight="1">
      <c r="A50" s="205" t="s">
        <v>201</v>
      </c>
      <c r="B50" s="215">
        <v>3150</v>
      </c>
      <c r="C50" s="263"/>
      <c r="D50" s="311"/>
      <c r="E50" s="263"/>
      <c r="F50" s="311"/>
      <c r="G50" s="300">
        <f t="shared" si="10"/>
        <v>0</v>
      </c>
      <c r="H50" s="300">
        <v>0</v>
      </c>
    </row>
    <row r="51" spans="1:8" s="169" customFormat="1" ht="36" customHeight="1">
      <c r="A51" s="207" t="s">
        <v>308</v>
      </c>
      <c r="B51" s="216">
        <v>3160</v>
      </c>
      <c r="C51" s="315">
        <v>-30.4</v>
      </c>
      <c r="D51" s="315">
        <v>-66.599999999999994</v>
      </c>
      <c r="E51" s="315">
        <v>-104.6</v>
      </c>
      <c r="F51" s="315">
        <v>-66.599999999999994</v>
      </c>
      <c r="G51" s="300">
        <f t="shared" si="10"/>
        <v>38</v>
      </c>
      <c r="H51" s="300">
        <f t="shared" si="11"/>
        <v>63.671128107074573</v>
      </c>
    </row>
    <row r="52" spans="1:8" s="169" customFormat="1" ht="36" customHeight="1">
      <c r="A52" s="205" t="s">
        <v>184</v>
      </c>
      <c r="B52" s="171"/>
      <c r="C52" s="311">
        <v>-30.4</v>
      </c>
      <c r="D52" s="311">
        <v>-66.599999999999994</v>
      </c>
      <c r="E52" s="311">
        <v>-104</v>
      </c>
      <c r="F52" s="311">
        <v>-66.599999999999994</v>
      </c>
      <c r="G52" s="304">
        <f>F52-E52</f>
        <v>37.400000000000006</v>
      </c>
      <c r="H52" s="304">
        <f>F52/E52*100</f>
        <v>64.038461538461533</v>
      </c>
    </row>
    <row r="53" spans="1:8" s="169" customFormat="1" ht="30.75" customHeight="1">
      <c r="A53" s="205" t="s">
        <v>318</v>
      </c>
      <c r="B53" s="171"/>
      <c r="C53" s="311">
        <v>0</v>
      </c>
      <c r="D53" s="311"/>
      <c r="E53" s="311">
        <v>-0.6</v>
      </c>
      <c r="F53" s="311"/>
      <c r="G53" s="304">
        <f>F53-E53</f>
        <v>0.6</v>
      </c>
      <c r="H53" s="304">
        <f>F53/E53*100</f>
        <v>0</v>
      </c>
    </row>
    <row r="54" spans="1:8" s="169" customFormat="1" ht="40.5" customHeight="1" thickBot="1">
      <c r="A54" s="327" t="s">
        <v>18</v>
      </c>
      <c r="B54" s="328">
        <v>3195</v>
      </c>
      <c r="C54" s="329">
        <v>-1904.8</v>
      </c>
      <c r="D54" s="329">
        <f>D8+D29</f>
        <v>-66.900000000000546</v>
      </c>
      <c r="E54" s="331">
        <f>E8+E29</f>
        <v>-71.100000000000364</v>
      </c>
      <c r="F54" s="329">
        <f>F8+F29</f>
        <v>-66.900000000000546</v>
      </c>
      <c r="G54" s="329">
        <f>F54-E54</f>
        <v>4.1999999999998181</v>
      </c>
      <c r="H54" s="330">
        <f>G54/F54*100</f>
        <v>-6.2780269058292735</v>
      </c>
    </row>
    <row r="55" spans="1:8" s="169" customFormat="1" ht="40.5" customHeight="1" thickBot="1">
      <c r="A55" s="462" t="s">
        <v>202</v>
      </c>
      <c r="B55" s="463"/>
      <c r="C55" s="463"/>
      <c r="D55" s="463"/>
      <c r="E55" s="463"/>
      <c r="F55" s="463"/>
      <c r="G55" s="463"/>
      <c r="H55" s="464"/>
    </row>
    <row r="56" spans="1:8" s="169" customFormat="1" ht="40.5" customHeight="1" thickBot="1">
      <c r="A56" s="294" t="s">
        <v>203</v>
      </c>
      <c r="B56" s="295">
        <v>3200</v>
      </c>
      <c r="C56" s="321">
        <f>C57+C58+C59+C60+C61+C62+C63+C64</f>
        <v>0</v>
      </c>
      <c r="D56" s="321">
        <f t="shared" ref="D56" si="14">D57+D58+D59+D60+D61+D62+D63+D64</f>
        <v>0</v>
      </c>
      <c r="E56" s="321">
        <f t="shared" ref="E56:F56" si="15">E57+E58+E59+E60+E61+E62+E63+E64</f>
        <v>0</v>
      </c>
      <c r="F56" s="321">
        <f t="shared" si="15"/>
        <v>0</v>
      </c>
      <c r="G56" s="321">
        <f t="shared" ref="G56:G75" si="16">F56-E56</f>
        <v>0</v>
      </c>
      <c r="H56" s="321">
        <v>0</v>
      </c>
    </row>
    <row r="57" spans="1:8" s="169" customFormat="1" ht="40.5" customHeight="1">
      <c r="A57" s="203" t="s">
        <v>204</v>
      </c>
      <c r="B57" s="214">
        <v>3210</v>
      </c>
      <c r="C57" s="308">
        <v>0</v>
      </c>
      <c r="D57" s="308">
        <v>0</v>
      </c>
      <c r="E57" s="308">
        <v>0</v>
      </c>
      <c r="F57" s="308">
        <v>0</v>
      </c>
      <c r="G57" s="308">
        <f t="shared" si="16"/>
        <v>0</v>
      </c>
      <c r="H57" s="308">
        <v>0</v>
      </c>
    </row>
    <row r="58" spans="1:8" s="169" customFormat="1" ht="30.75" customHeight="1">
      <c r="A58" s="205" t="s">
        <v>205</v>
      </c>
      <c r="B58" s="215">
        <v>3215</v>
      </c>
      <c r="C58" s="311">
        <v>0</v>
      </c>
      <c r="D58" s="311">
        <v>0</v>
      </c>
      <c r="E58" s="311">
        <v>0</v>
      </c>
      <c r="F58" s="311">
        <v>0</v>
      </c>
      <c r="G58" s="308">
        <f t="shared" si="16"/>
        <v>0</v>
      </c>
      <c r="H58" s="308">
        <v>0</v>
      </c>
    </row>
    <row r="59" spans="1:8" s="169" customFormat="1" ht="25.5" customHeight="1">
      <c r="A59" s="205" t="s">
        <v>206</v>
      </c>
      <c r="B59" s="215">
        <v>3220</v>
      </c>
      <c r="C59" s="311">
        <v>0</v>
      </c>
      <c r="D59" s="311">
        <v>0</v>
      </c>
      <c r="E59" s="311">
        <v>0</v>
      </c>
      <c r="F59" s="311">
        <v>0</v>
      </c>
      <c r="G59" s="308">
        <f t="shared" si="16"/>
        <v>0</v>
      </c>
      <c r="H59" s="308">
        <v>0</v>
      </c>
    </row>
    <row r="60" spans="1:8" s="169" customFormat="1" ht="25.5" customHeight="1">
      <c r="A60" s="205" t="s">
        <v>207</v>
      </c>
      <c r="B60" s="215">
        <v>3225</v>
      </c>
      <c r="C60" s="311">
        <v>0</v>
      </c>
      <c r="D60" s="311">
        <v>0</v>
      </c>
      <c r="E60" s="311">
        <v>0</v>
      </c>
      <c r="F60" s="311">
        <v>0</v>
      </c>
      <c r="G60" s="308">
        <f t="shared" si="16"/>
        <v>0</v>
      </c>
      <c r="H60" s="308">
        <v>0</v>
      </c>
    </row>
    <row r="61" spans="1:8" s="169" customFormat="1" ht="26.25" customHeight="1">
      <c r="A61" s="205" t="s">
        <v>208</v>
      </c>
      <c r="B61" s="215">
        <v>3230</v>
      </c>
      <c r="C61" s="311">
        <v>0</v>
      </c>
      <c r="D61" s="311">
        <v>0</v>
      </c>
      <c r="E61" s="311"/>
      <c r="F61" s="311">
        <v>0</v>
      </c>
      <c r="G61" s="308">
        <f t="shared" si="16"/>
        <v>0</v>
      </c>
      <c r="H61" s="308">
        <v>0</v>
      </c>
    </row>
    <row r="62" spans="1:8" s="169" customFormat="1" ht="26.25" customHeight="1">
      <c r="A62" s="205" t="s">
        <v>209</v>
      </c>
      <c r="B62" s="215">
        <v>3236</v>
      </c>
      <c r="C62" s="311">
        <v>0</v>
      </c>
      <c r="D62" s="311">
        <v>0</v>
      </c>
      <c r="E62" s="311">
        <v>0</v>
      </c>
      <c r="F62" s="311">
        <v>0</v>
      </c>
      <c r="G62" s="308">
        <f t="shared" si="16"/>
        <v>0</v>
      </c>
      <c r="H62" s="308">
        <v>0</v>
      </c>
    </row>
    <row r="63" spans="1:8" s="169" customFormat="1" ht="28.5" customHeight="1">
      <c r="A63" s="205" t="s">
        <v>282</v>
      </c>
      <c r="B63" s="215">
        <v>3235</v>
      </c>
      <c r="C63" s="315">
        <v>0</v>
      </c>
      <c r="D63" s="315">
        <v>0</v>
      </c>
      <c r="E63" s="315">
        <v>0</v>
      </c>
      <c r="F63" s="315">
        <v>0</v>
      </c>
      <c r="G63" s="308">
        <f t="shared" si="16"/>
        <v>0</v>
      </c>
      <c r="H63" s="308" t="s">
        <v>315</v>
      </c>
    </row>
    <row r="64" spans="1:8" s="169" customFormat="1" ht="26.25" customHeight="1" thickBot="1">
      <c r="A64" s="205" t="s">
        <v>210</v>
      </c>
      <c r="B64" s="216">
        <v>3240</v>
      </c>
      <c r="C64" s="315">
        <v>0</v>
      </c>
      <c r="D64" s="315">
        <v>0</v>
      </c>
      <c r="E64" s="315">
        <v>0</v>
      </c>
      <c r="F64" s="315">
        <v>0</v>
      </c>
      <c r="G64" s="308">
        <f t="shared" si="16"/>
        <v>0</v>
      </c>
      <c r="H64" s="308">
        <v>0</v>
      </c>
    </row>
    <row r="65" spans="1:8" s="169" customFormat="1" ht="40.5" customHeight="1" thickBot="1">
      <c r="A65" s="296" t="s">
        <v>211</v>
      </c>
      <c r="B65" s="297">
        <v>3255</v>
      </c>
      <c r="C65" s="320">
        <f>C66+C68+C73+C74</f>
        <v>-2.8</v>
      </c>
      <c r="D65" s="320">
        <f t="shared" ref="D65" si="17">D66+D68+D73+D74</f>
        <v>0</v>
      </c>
      <c r="E65" s="320">
        <f t="shared" ref="E65:F65" si="18">E66+E68+E73+E74</f>
        <v>0</v>
      </c>
      <c r="F65" s="320">
        <f t="shared" si="18"/>
        <v>0</v>
      </c>
      <c r="G65" s="320">
        <f t="shared" si="16"/>
        <v>0</v>
      </c>
      <c r="H65" s="320">
        <v>0</v>
      </c>
    </row>
    <row r="66" spans="1:8" s="169" customFormat="1" ht="40.5" customHeight="1">
      <c r="A66" s="205" t="s">
        <v>212</v>
      </c>
      <c r="B66" s="214">
        <v>3260</v>
      </c>
      <c r="C66" s="308">
        <f>C67</f>
        <v>0</v>
      </c>
      <c r="D66" s="308">
        <f t="shared" ref="D66:F66" si="19">D67</f>
        <v>0</v>
      </c>
      <c r="E66" s="308">
        <f t="shared" si="19"/>
        <v>0</v>
      </c>
      <c r="F66" s="308">
        <f t="shared" si="19"/>
        <v>0</v>
      </c>
      <c r="G66" s="308">
        <f t="shared" si="16"/>
        <v>0</v>
      </c>
      <c r="H66" s="308">
        <v>0</v>
      </c>
    </row>
    <row r="67" spans="1:8" s="169" customFormat="1" ht="40.5" customHeight="1">
      <c r="A67" s="205" t="s">
        <v>213</v>
      </c>
      <c r="B67" s="215">
        <v>3265</v>
      </c>
      <c r="C67" s="311"/>
      <c r="D67" s="311"/>
      <c r="E67" s="311"/>
      <c r="F67" s="311"/>
      <c r="G67" s="308">
        <f t="shared" si="16"/>
        <v>0</v>
      </c>
      <c r="H67" s="308">
        <v>0</v>
      </c>
    </row>
    <row r="68" spans="1:8" s="169" customFormat="1" ht="40.5" customHeight="1">
      <c r="A68" s="205" t="s">
        <v>214</v>
      </c>
      <c r="B68" s="215">
        <v>3270</v>
      </c>
      <c r="C68" s="311">
        <v>-2.8</v>
      </c>
      <c r="D68" s="311">
        <v>0</v>
      </c>
      <c r="E68" s="311">
        <v>0</v>
      </c>
      <c r="F68" s="311">
        <v>0</v>
      </c>
      <c r="G68" s="308">
        <f t="shared" si="16"/>
        <v>0</v>
      </c>
      <c r="H68" s="308">
        <v>0</v>
      </c>
    </row>
    <row r="69" spans="1:8" s="169" customFormat="1" ht="40.5" customHeight="1">
      <c r="A69" s="205" t="s">
        <v>215</v>
      </c>
      <c r="B69" s="215">
        <v>3271</v>
      </c>
      <c r="C69" s="311"/>
      <c r="D69" s="311"/>
      <c r="E69" s="311"/>
      <c r="F69" s="311"/>
      <c r="G69" s="308">
        <f t="shared" si="16"/>
        <v>0</v>
      </c>
      <c r="H69" s="308">
        <v>0</v>
      </c>
    </row>
    <row r="70" spans="1:8" s="169" customFormat="1" ht="40.5" customHeight="1">
      <c r="A70" s="205" t="s">
        <v>216</v>
      </c>
      <c r="B70" s="215">
        <v>3272</v>
      </c>
      <c r="C70" s="311"/>
      <c r="D70" s="311"/>
      <c r="E70" s="311"/>
      <c r="F70" s="311"/>
      <c r="G70" s="308">
        <f t="shared" si="16"/>
        <v>0</v>
      </c>
      <c r="H70" s="308">
        <v>0</v>
      </c>
    </row>
    <row r="71" spans="1:8" s="169" customFormat="1" ht="40.5" customHeight="1">
      <c r="A71" s="205" t="s">
        <v>217</v>
      </c>
      <c r="B71" s="215">
        <v>3273</v>
      </c>
      <c r="C71" s="311"/>
      <c r="D71" s="311"/>
      <c r="E71" s="311"/>
      <c r="F71" s="311"/>
      <c r="G71" s="308">
        <f t="shared" si="16"/>
        <v>0</v>
      </c>
      <c r="H71" s="308">
        <v>0</v>
      </c>
    </row>
    <row r="72" spans="1:8" s="169" customFormat="1" ht="40.5" customHeight="1">
      <c r="A72" s="205" t="s">
        <v>218</v>
      </c>
      <c r="B72" s="215">
        <v>3274</v>
      </c>
      <c r="C72" s="311">
        <v>-2.8</v>
      </c>
      <c r="D72" s="311">
        <v>0</v>
      </c>
      <c r="E72" s="311">
        <v>0</v>
      </c>
      <c r="F72" s="311">
        <v>0</v>
      </c>
      <c r="G72" s="308">
        <f t="shared" si="16"/>
        <v>0</v>
      </c>
      <c r="H72" s="308">
        <v>0</v>
      </c>
    </row>
    <row r="73" spans="1:8" s="169" customFormat="1" ht="40.5" customHeight="1">
      <c r="A73" s="205" t="s">
        <v>219</v>
      </c>
      <c r="B73" s="215">
        <v>3280</v>
      </c>
      <c r="C73" s="311"/>
      <c r="D73" s="311"/>
      <c r="E73" s="311"/>
      <c r="F73" s="311"/>
      <c r="G73" s="308">
        <f t="shared" si="16"/>
        <v>0</v>
      </c>
      <c r="H73" s="308">
        <v>0</v>
      </c>
    </row>
    <row r="74" spans="1:8" s="169" customFormat="1" ht="40.5" customHeight="1" thickBot="1">
      <c r="A74" s="207" t="s">
        <v>220</v>
      </c>
      <c r="B74" s="216">
        <v>3290</v>
      </c>
      <c r="C74" s="315"/>
      <c r="D74" s="315"/>
      <c r="E74" s="315"/>
      <c r="F74" s="315"/>
      <c r="G74" s="324">
        <f t="shared" si="16"/>
        <v>0</v>
      </c>
      <c r="H74" s="324">
        <v>0</v>
      </c>
    </row>
    <row r="75" spans="1:8" s="169" customFormat="1" ht="40.5" customHeight="1" thickBot="1">
      <c r="A75" s="209" t="s">
        <v>83</v>
      </c>
      <c r="B75" s="261">
        <v>3295</v>
      </c>
      <c r="C75" s="262">
        <f>C56+C65</f>
        <v>-2.8</v>
      </c>
      <c r="D75" s="262">
        <f t="shared" ref="D75" si="20">D56+D65</f>
        <v>0</v>
      </c>
      <c r="E75" s="262">
        <f>E56+E65</f>
        <v>0</v>
      </c>
      <c r="F75" s="262">
        <f>F56+F65</f>
        <v>0</v>
      </c>
      <c r="G75" s="262">
        <f t="shared" si="16"/>
        <v>0</v>
      </c>
      <c r="H75" s="316">
        <v>0</v>
      </c>
    </row>
    <row r="76" spans="1:8" s="169" customFormat="1" ht="40.5" customHeight="1" thickBot="1">
      <c r="A76" s="465" t="s">
        <v>221</v>
      </c>
      <c r="B76" s="466"/>
      <c r="C76" s="466"/>
      <c r="D76" s="466"/>
      <c r="E76" s="466"/>
      <c r="F76" s="466"/>
      <c r="G76" s="466"/>
      <c r="H76" s="467"/>
    </row>
    <row r="77" spans="1:8" s="169" customFormat="1" ht="40.5" customHeight="1" thickBot="1">
      <c r="A77" s="296" t="s">
        <v>222</v>
      </c>
      <c r="B77" s="297">
        <v>3300</v>
      </c>
      <c r="C77" s="320">
        <f>C78+C79+C83</f>
        <v>0</v>
      </c>
      <c r="D77" s="320">
        <f t="shared" ref="D77:F77" si="21">D78+D79+D83</f>
        <v>0</v>
      </c>
      <c r="E77" s="320">
        <f t="shared" si="21"/>
        <v>0</v>
      </c>
      <c r="F77" s="320">
        <f t="shared" si="21"/>
        <v>0</v>
      </c>
      <c r="G77" s="320">
        <f t="shared" ref="G77:G96" si="22">F77-E77</f>
        <v>0</v>
      </c>
      <c r="H77" s="320">
        <v>0</v>
      </c>
    </row>
    <row r="78" spans="1:8" s="169" customFormat="1" ht="40.5" customHeight="1">
      <c r="A78" s="203" t="s">
        <v>223</v>
      </c>
      <c r="B78" s="214">
        <v>3305</v>
      </c>
      <c r="C78" s="308"/>
      <c r="D78" s="308"/>
      <c r="E78" s="308"/>
      <c r="F78" s="308"/>
      <c r="G78" s="309">
        <f t="shared" si="22"/>
        <v>0</v>
      </c>
      <c r="H78" s="309">
        <v>0</v>
      </c>
    </row>
    <row r="79" spans="1:8" s="169" customFormat="1" ht="40.5" customHeight="1">
      <c r="A79" s="205" t="s">
        <v>224</v>
      </c>
      <c r="B79" s="215">
        <v>3310</v>
      </c>
      <c r="C79" s="311">
        <f>C80+C81+C82</f>
        <v>0</v>
      </c>
      <c r="D79" s="311">
        <f t="shared" ref="D79:F79" si="23">D80+D81+D82</f>
        <v>0</v>
      </c>
      <c r="E79" s="311">
        <f t="shared" si="23"/>
        <v>0</v>
      </c>
      <c r="F79" s="311">
        <f t="shared" si="23"/>
        <v>0</v>
      </c>
      <c r="G79" s="309">
        <f t="shared" si="22"/>
        <v>0</v>
      </c>
      <c r="H79" s="309">
        <v>0</v>
      </c>
    </row>
    <row r="80" spans="1:8" s="169" customFormat="1" ht="40.5" customHeight="1">
      <c r="A80" s="205" t="s">
        <v>177</v>
      </c>
      <c r="B80" s="215">
        <v>3311</v>
      </c>
      <c r="C80" s="311"/>
      <c r="D80" s="311"/>
      <c r="E80" s="311"/>
      <c r="F80" s="311"/>
      <c r="G80" s="309">
        <f t="shared" si="22"/>
        <v>0</v>
      </c>
      <c r="H80" s="309">
        <v>0</v>
      </c>
    </row>
    <row r="81" spans="1:19" s="169" customFormat="1" ht="40.5" customHeight="1">
      <c r="A81" s="205" t="s">
        <v>178</v>
      </c>
      <c r="B81" s="215">
        <v>3312</v>
      </c>
      <c r="C81" s="311"/>
      <c r="D81" s="311"/>
      <c r="E81" s="311"/>
      <c r="F81" s="311"/>
      <c r="G81" s="309">
        <f t="shared" si="22"/>
        <v>0</v>
      </c>
      <c r="H81" s="309">
        <v>0</v>
      </c>
    </row>
    <row r="82" spans="1:19" s="169" customFormat="1" ht="40.5" customHeight="1">
      <c r="A82" s="205" t="s">
        <v>179</v>
      </c>
      <c r="B82" s="215">
        <v>3313</v>
      </c>
      <c r="C82" s="311"/>
      <c r="D82" s="311"/>
      <c r="E82" s="311"/>
      <c r="F82" s="311"/>
      <c r="G82" s="309">
        <f t="shared" si="22"/>
        <v>0</v>
      </c>
      <c r="H82" s="309">
        <v>0</v>
      </c>
    </row>
    <row r="83" spans="1:19" s="169" customFormat="1" ht="40.5" customHeight="1" thickBot="1">
      <c r="A83" s="205" t="s">
        <v>210</v>
      </c>
      <c r="B83" s="216">
        <v>3320</v>
      </c>
      <c r="C83" s="315"/>
      <c r="D83" s="315"/>
      <c r="E83" s="315"/>
      <c r="F83" s="315"/>
      <c r="G83" s="309">
        <f t="shared" si="22"/>
        <v>0</v>
      </c>
      <c r="H83" s="309">
        <v>0</v>
      </c>
    </row>
    <row r="84" spans="1:19" s="169" customFormat="1" ht="40.5" customHeight="1" thickBot="1">
      <c r="A84" s="296" t="s">
        <v>225</v>
      </c>
      <c r="B84" s="297">
        <v>3330</v>
      </c>
      <c r="C84" s="320">
        <f>C85+C86+C90+C91+C92</f>
        <v>0</v>
      </c>
      <c r="D84" s="320">
        <f t="shared" ref="D84:F84" si="24">D85+D86+D90+D91+D92</f>
        <v>0</v>
      </c>
      <c r="E84" s="320">
        <f t="shared" si="24"/>
        <v>0</v>
      </c>
      <c r="F84" s="320">
        <f t="shared" si="24"/>
        <v>0</v>
      </c>
      <c r="G84" s="320">
        <f t="shared" si="22"/>
        <v>0</v>
      </c>
      <c r="H84" s="320">
        <v>0</v>
      </c>
    </row>
    <row r="85" spans="1:19" s="169" customFormat="1" ht="40.5" customHeight="1">
      <c r="A85" s="205" t="s">
        <v>226</v>
      </c>
      <c r="B85" s="214">
        <v>3335</v>
      </c>
      <c r="C85" s="308"/>
      <c r="D85" s="308"/>
      <c r="E85" s="308"/>
      <c r="F85" s="308"/>
      <c r="G85" s="311">
        <f t="shared" si="22"/>
        <v>0</v>
      </c>
      <c r="H85" s="311">
        <v>0</v>
      </c>
    </row>
    <row r="86" spans="1:19" s="169" customFormat="1" ht="40.5" customHeight="1">
      <c r="A86" s="205" t="s">
        <v>227</v>
      </c>
      <c r="B86" s="215">
        <v>3340</v>
      </c>
      <c r="C86" s="311">
        <f>C87+C88+C89</f>
        <v>0</v>
      </c>
      <c r="D86" s="311">
        <f t="shared" ref="D86:F86" si="25">D87+D88+D89</f>
        <v>0</v>
      </c>
      <c r="E86" s="311">
        <f t="shared" si="25"/>
        <v>0</v>
      </c>
      <c r="F86" s="311">
        <f t="shared" si="25"/>
        <v>0</v>
      </c>
      <c r="G86" s="311">
        <f t="shared" si="22"/>
        <v>0</v>
      </c>
      <c r="H86" s="311">
        <v>0</v>
      </c>
    </row>
    <row r="87" spans="1:19" s="169" customFormat="1" ht="40.5" customHeight="1">
      <c r="A87" s="205" t="s">
        <v>177</v>
      </c>
      <c r="B87" s="215">
        <v>3341</v>
      </c>
      <c r="C87" s="311"/>
      <c r="D87" s="311"/>
      <c r="E87" s="311"/>
      <c r="F87" s="311"/>
      <c r="G87" s="311">
        <f t="shared" si="22"/>
        <v>0</v>
      </c>
      <c r="H87" s="311">
        <v>0</v>
      </c>
    </row>
    <row r="88" spans="1:19" s="169" customFormat="1" ht="40.5" customHeight="1">
      <c r="A88" s="205" t="s">
        <v>178</v>
      </c>
      <c r="B88" s="215">
        <v>3342</v>
      </c>
      <c r="C88" s="311"/>
      <c r="D88" s="311"/>
      <c r="E88" s="311"/>
      <c r="F88" s="311"/>
      <c r="G88" s="311">
        <f t="shared" si="22"/>
        <v>0</v>
      </c>
      <c r="H88" s="311">
        <v>0</v>
      </c>
    </row>
    <row r="89" spans="1:19" s="169" customFormat="1" ht="40.5" customHeight="1">
      <c r="A89" s="205" t="s">
        <v>179</v>
      </c>
      <c r="B89" s="215">
        <v>3343</v>
      </c>
      <c r="C89" s="311"/>
      <c r="D89" s="311"/>
      <c r="E89" s="311"/>
      <c r="F89" s="311"/>
      <c r="G89" s="311">
        <f t="shared" si="22"/>
        <v>0</v>
      </c>
      <c r="H89" s="311">
        <v>0</v>
      </c>
    </row>
    <row r="90" spans="1:19" s="169" customFormat="1" ht="40.5" customHeight="1">
      <c r="A90" s="205" t="s">
        <v>228</v>
      </c>
      <c r="B90" s="215">
        <v>3360</v>
      </c>
      <c r="C90" s="311"/>
      <c r="D90" s="311"/>
      <c r="E90" s="311"/>
      <c r="F90" s="311"/>
      <c r="G90" s="311">
        <f t="shared" si="22"/>
        <v>0</v>
      </c>
      <c r="H90" s="311">
        <v>0</v>
      </c>
    </row>
    <row r="91" spans="1:19" s="169" customFormat="1" ht="40.5" customHeight="1">
      <c r="A91" s="205" t="s">
        <v>229</v>
      </c>
      <c r="B91" s="215">
        <v>3370</v>
      </c>
      <c r="C91" s="311"/>
      <c r="D91" s="311"/>
      <c r="E91" s="311"/>
      <c r="F91" s="311"/>
      <c r="G91" s="311">
        <f t="shared" si="22"/>
        <v>0</v>
      </c>
      <c r="H91" s="311">
        <v>0</v>
      </c>
      <c r="S91" s="169" t="s">
        <v>291</v>
      </c>
    </row>
    <row r="92" spans="1:19" s="169" customFormat="1" ht="40.5" customHeight="1" thickBot="1">
      <c r="A92" s="205" t="s">
        <v>220</v>
      </c>
      <c r="B92" s="216">
        <v>3380</v>
      </c>
      <c r="C92" s="315"/>
      <c r="D92" s="315"/>
      <c r="E92" s="315"/>
      <c r="F92" s="315"/>
      <c r="G92" s="311">
        <f t="shared" si="22"/>
        <v>0</v>
      </c>
      <c r="H92" s="311">
        <v>0</v>
      </c>
    </row>
    <row r="93" spans="1:19" s="169" customFormat="1" ht="40.5" customHeight="1">
      <c r="A93" s="217" t="s">
        <v>52</v>
      </c>
      <c r="B93" s="218">
        <v>3395</v>
      </c>
      <c r="C93" s="322">
        <f>C77-C84</f>
        <v>0</v>
      </c>
      <c r="D93" s="322">
        <f t="shared" ref="D93:F93" si="26">D77-D84</f>
        <v>0</v>
      </c>
      <c r="E93" s="322">
        <f t="shared" si="26"/>
        <v>0</v>
      </c>
      <c r="F93" s="322">
        <f t="shared" si="26"/>
        <v>0</v>
      </c>
      <c r="G93" s="322">
        <f t="shared" si="22"/>
        <v>0</v>
      </c>
      <c r="H93" s="322">
        <v>0</v>
      </c>
    </row>
    <row r="94" spans="1:19" s="169" customFormat="1" ht="40.5" customHeight="1" thickBot="1">
      <c r="A94" s="219" t="s">
        <v>230</v>
      </c>
      <c r="B94" s="220">
        <v>3400</v>
      </c>
      <c r="C94" s="323">
        <f>C54+C75+C93</f>
        <v>-1907.6</v>
      </c>
      <c r="D94" s="323">
        <f t="shared" ref="D94:E94" si="27">D54+D75+D93</f>
        <v>-66.900000000000546</v>
      </c>
      <c r="E94" s="338">
        <f t="shared" si="27"/>
        <v>-71.100000000000364</v>
      </c>
      <c r="F94" s="323">
        <v>-66.900000000000006</v>
      </c>
      <c r="G94" s="323">
        <f t="shared" si="22"/>
        <v>4.2000000000003581</v>
      </c>
      <c r="H94" s="323">
        <v>-6.3</v>
      </c>
    </row>
    <row r="95" spans="1:19" s="169" customFormat="1" ht="40.5" customHeight="1">
      <c r="A95" s="221" t="s">
        <v>53</v>
      </c>
      <c r="B95" s="222">
        <v>3405</v>
      </c>
      <c r="C95" s="308">
        <v>1938.7</v>
      </c>
      <c r="D95" s="308">
        <v>72.2</v>
      </c>
      <c r="E95" s="308">
        <v>72.2</v>
      </c>
      <c r="F95" s="308">
        <v>72.2</v>
      </c>
      <c r="G95" s="319">
        <f t="shared" si="22"/>
        <v>0</v>
      </c>
      <c r="H95" s="319">
        <f>F95/E95*100</f>
        <v>100</v>
      </c>
    </row>
    <row r="96" spans="1:19" s="169" customFormat="1" ht="40.5" customHeight="1">
      <c r="A96" s="221" t="s">
        <v>54</v>
      </c>
      <c r="B96" s="223">
        <v>3415</v>
      </c>
      <c r="C96" s="311">
        <f>C94+C95</f>
        <v>31.100000000000136</v>
      </c>
      <c r="D96" s="311">
        <v>5.3</v>
      </c>
      <c r="E96" s="334">
        <v>1.1000000000000001</v>
      </c>
      <c r="F96" s="311">
        <f t="shared" ref="F96" si="28">F94+F95</f>
        <v>5.2999999999999972</v>
      </c>
      <c r="G96" s="319">
        <f t="shared" si="22"/>
        <v>4.1999999999999975</v>
      </c>
      <c r="H96" s="319">
        <f>F96/E96*100</f>
        <v>481.81818181818147</v>
      </c>
    </row>
    <row r="97" spans="1:8" s="169" customFormat="1" ht="19.5" customHeight="1">
      <c r="A97" s="224"/>
      <c r="B97" s="225"/>
      <c r="C97" s="226"/>
      <c r="D97" s="226"/>
      <c r="E97" s="226"/>
      <c r="F97" s="226"/>
      <c r="G97" s="226"/>
      <c r="H97" s="227"/>
    </row>
    <row r="98" spans="1:8" ht="26.25" customHeight="1">
      <c r="A98" s="121" t="s">
        <v>69</v>
      </c>
      <c r="B98" s="2"/>
      <c r="C98" s="416" t="s">
        <v>161</v>
      </c>
      <c r="D98" s="416"/>
      <c r="E98" s="119"/>
      <c r="F98" s="3"/>
      <c r="G98" s="416" t="s">
        <v>161</v>
      </c>
      <c r="H98" s="416"/>
    </row>
    <row r="99" spans="1:8">
      <c r="A99" s="4" t="s">
        <v>24</v>
      </c>
      <c r="B99" s="5"/>
      <c r="C99" s="417" t="s">
        <v>162</v>
      </c>
      <c r="D99" s="417"/>
      <c r="E99" s="120"/>
      <c r="F99" s="5"/>
      <c r="G99" s="243" t="s">
        <v>11</v>
      </c>
    </row>
    <row r="100" spans="1:8">
      <c r="A100" s="189"/>
      <c r="B100" s="190"/>
      <c r="C100" s="191"/>
      <c r="D100" s="192"/>
      <c r="E100" s="192"/>
      <c r="F100" s="192"/>
    </row>
    <row r="101" spans="1:8">
      <c r="A101" s="189"/>
      <c r="B101" s="190"/>
      <c r="C101" s="191"/>
      <c r="D101" s="192"/>
      <c r="E101" s="192"/>
      <c r="F101" s="192"/>
    </row>
    <row r="102" spans="1:8">
      <c r="A102" s="189"/>
      <c r="B102" s="190"/>
      <c r="C102" s="191"/>
      <c r="D102" s="192"/>
      <c r="E102" s="192"/>
      <c r="F102" s="192"/>
    </row>
    <row r="103" spans="1:8">
      <c r="A103" s="189"/>
      <c r="B103" s="190"/>
      <c r="C103" s="191"/>
      <c r="D103" s="192"/>
      <c r="E103" s="192"/>
      <c r="F103" s="192"/>
    </row>
    <row r="104" spans="1:8">
      <c r="A104" s="189"/>
      <c r="B104" s="190"/>
      <c r="C104" s="191"/>
      <c r="D104" s="192"/>
      <c r="E104" s="192"/>
      <c r="F104" s="192"/>
    </row>
    <row r="105" spans="1:8">
      <c r="A105" s="189"/>
      <c r="B105" s="190"/>
      <c r="C105" s="191"/>
      <c r="D105" s="192"/>
      <c r="E105" s="192"/>
      <c r="F105" s="192"/>
    </row>
    <row r="106" spans="1:8">
      <c r="A106" s="189"/>
      <c r="B106" s="190"/>
      <c r="C106" s="191"/>
      <c r="D106" s="192"/>
      <c r="E106" s="192"/>
      <c r="F106" s="192"/>
    </row>
    <row r="107" spans="1:8">
      <c r="A107" s="189"/>
      <c r="B107" s="190"/>
      <c r="C107" s="191"/>
      <c r="D107" s="192"/>
      <c r="E107" s="192"/>
      <c r="F107" s="192"/>
    </row>
    <row r="108" spans="1:8">
      <c r="A108" s="189"/>
      <c r="B108" s="190"/>
      <c r="C108" s="191"/>
      <c r="D108" s="192"/>
      <c r="E108" s="192"/>
      <c r="F108" s="192"/>
    </row>
    <row r="109" spans="1:8">
      <c r="A109" s="189"/>
      <c r="B109" s="190"/>
      <c r="C109" s="191"/>
      <c r="D109" s="192"/>
      <c r="E109" s="192"/>
      <c r="F109" s="192"/>
    </row>
    <row r="110" spans="1:8">
      <c r="A110" s="189"/>
      <c r="B110" s="190"/>
      <c r="C110" s="191"/>
      <c r="D110" s="192"/>
      <c r="E110" s="192"/>
      <c r="F110" s="192"/>
    </row>
    <row r="111" spans="1:8">
      <c r="A111" s="189"/>
      <c r="B111" s="190"/>
      <c r="C111" s="191"/>
      <c r="D111" s="192"/>
      <c r="E111" s="192"/>
      <c r="F111" s="192"/>
    </row>
    <row r="112" spans="1:8">
      <c r="A112" s="189"/>
      <c r="B112" s="190"/>
      <c r="C112" s="191"/>
      <c r="D112" s="192"/>
      <c r="E112" s="192"/>
      <c r="F112" s="192"/>
    </row>
    <row r="113" spans="1:6">
      <c r="A113" s="189"/>
      <c r="B113" s="190"/>
      <c r="C113" s="191"/>
      <c r="D113" s="192"/>
      <c r="E113" s="192"/>
      <c r="F113" s="192"/>
    </row>
    <row r="114" spans="1:6">
      <c r="A114" s="189"/>
      <c r="B114" s="190"/>
      <c r="C114" s="191"/>
      <c r="D114" s="192"/>
      <c r="E114" s="192"/>
      <c r="F114" s="192"/>
    </row>
    <row r="115" spans="1:6">
      <c r="A115" s="189"/>
      <c r="B115" s="190"/>
      <c r="C115" s="191"/>
      <c r="D115" s="192"/>
      <c r="E115" s="192"/>
      <c r="F115" s="192"/>
    </row>
    <row r="116" spans="1:6">
      <c r="A116" s="189"/>
      <c r="B116" s="190"/>
      <c r="C116" s="191"/>
      <c r="D116" s="192"/>
      <c r="E116" s="192"/>
      <c r="F116" s="192"/>
    </row>
    <row r="117" spans="1:6">
      <c r="A117" s="189"/>
      <c r="B117" s="190"/>
      <c r="C117" s="191"/>
      <c r="D117" s="192"/>
      <c r="E117" s="192"/>
      <c r="F117" s="192"/>
    </row>
    <row r="118" spans="1:6">
      <c r="A118" s="189"/>
      <c r="B118" s="190"/>
      <c r="C118" s="191"/>
      <c r="D118" s="192"/>
      <c r="E118" s="192"/>
      <c r="F118" s="192"/>
    </row>
    <row r="119" spans="1:6">
      <c r="A119" s="189"/>
      <c r="B119" s="190"/>
      <c r="C119" s="191"/>
      <c r="D119" s="192"/>
      <c r="E119" s="192"/>
      <c r="F119" s="192"/>
    </row>
    <row r="120" spans="1:6">
      <c r="A120" s="189"/>
      <c r="B120" s="190"/>
      <c r="C120" s="191"/>
      <c r="D120" s="192"/>
      <c r="E120" s="192"/>
      <c r="F120" s="192"/>
    </row>
    <row r="121" spans="1:6">
      <c r="A121" s="189"/>
      <c r="B121" s="190"/>
      <c r="C121" s="191"/>
      <c r="D121" s="192"/>
      <c r="E121" s="192"/>
      <c r="F121" s="192"/>
    </row>
    <row r="122" spans="1:6">
      <c r="A122" s="189"/>
      <c r="B122" s="190"/>
      <c r="C122" s="191"/>
      <c r="D122" s="192"/>
      <c r="E122" s="192"/>
      <c r="F122" s="192"/>
    </row>
    <row r="123" spans="1:6">
      <c r="A123" s="189"/>
      <c r="B123" s="190"/>
      <c r="C123" s="191"/>
      <c r="D123" s="192"/>
      <c r="E123" s="192"/>
      <c r="F123" s="192"/>
    </row>
    <row r="124" spans="1:6">
      <c r="A124" s="189"/>
      <c r="B124" s="190"/>
      <c r="C124" s="191"/>
      <c r="D124" s="192"/>
      <c r="E124" s="192"/>
      <c r="F124" s="192"/>
    </row>
    <row r="125" spans="1:6">
      <c r="A125" s="189"/>
      <c r="B125" s="190"/>
      <c r="C125" s="191"/>
      <c r="D125" s="192"/>
      <c r="E125" s="192"/>
      <c r="F125" s="192"/>
    </row>
    <row r="126" spans="1:6">
      <c r="A126" s="189"/>
      <c r="B126" s="190"/>
      <c r="C126" s="191"/>
      <c r="D126" s="192"/>
      <c r="E126" s="192"/>
      <c r="F126" s="192"/>
    </row>
    <row r="127" spans="1:6">
      <c r="A127" s="189"/>
      <c r="B127" s="190"/>
      <c r="C127" s="191"/>
      <c r="D127" s="192"/>
      <c r="E127" s="192"/>
      <c r="F127" s="192"/>
    </row>
    <row r="128" spans="1:6">
      <c r="A128" s="189"/>
      <c r="B128" s="190"/>
      <c r="C128" s="191"/>
      <c r="D128" s="192"/>
      <c r="E128" s="192"/>
      <c r="F128" s="192"/>
    </row>
    <row r="129" spans="1:6">
      <c r="A129" s="189"/>
      <c r="B129" s="190"/>
      <c r="C129" s="191"/>
      <c r="D129" s="192"/>
      <c r="E129" s="192"/>
      <c r="F129" s="192"/>
    </row>
    <row r="130" spans="1:6">
      <c r="A130" s="189"/>
      <c r="B130" s="190"/>
      <c r="C130" s="191"/>
      <c r="D130" s="192"/>
      <c r="E130" s="192"/>
      <c r="F130" s="192"/>
    </row>
    <row r="131" spans="1:6">
      <c r="A131" s="189"/>
      <c r="C131" s="193"/>
      <c r="D131" s="194"/>
      <c r="E131" s="194"/>
      <c r="F131" s="194"/>
    </row>
    <row r="132" spans="1:6">
      <c r="A132" s="195"/>
      <c r="C132" s="193"/>
      <c r="D132" s="194"/>
      <c r="E132" s="194"/>
      <c r="F132" s="194"/>
    </row>
    <row r="133" spans="1:6">
      <c r="A133" s="195"/>
      <c r="C133" s="193"/>
      <c r="D133" s="194"/>
      <c r="E133" s="194"/>
      <c r="F133" s="194"/>
    </row>
    <row r="134" spans="1:6">
      <c r="A134" s="195"/>
      <c r="C134" s="193"/>
      <c r="D134" s="194"/>
      <c r="E134" s="194"/>
      <c r="F134" s="194"/>
    </row>
    <row r="135" spans="1:6">
      <c r="A135" s="195"/>
      <c r="C135" s="193"/>
      <c r="D135" s="194"/>
      <c r="E135" s="194"/>
      <c r="F135" s="194"/>
    </row>
    <row r="136" spans="1:6">
      <c r="A136" s="195"/>
      <c r="C136" s="193"/>
      <c r="D136" s="194"/>
      <c r="E136" s="194"/>
      <c r="F136" s="194"/>
    </row>
    <row r="137" spans="1:6">
      <c r="A137" s="195"/>
      <c r="C137" s="193"/>
      <c r="D137" s="194"/>
      <c r="E137" s="194"/>
      <c r="F137" s="194"/>
    </row>
    <row r="138" spans="1:6">
      <c r="A138" s="195"/>
      <c r="C138" s="193"/>
      <c r="D138" s="194"/>
      <c r="E138" s="194"/>
      <c r="F138" s="194"/>
    </row>
    <row r="139" spans="1:6">
      <c r="A139" s="195"/>
      <c r="C139" s="193"/>
      <c r="D139" s="194"/>
      <c r="E139" s="194"/>
      <c r="F139" s="194"/>
    </row>
    <row r="140" spans="1:6">
      <c r="A140" s="195"/>
      <c r="C140" s="193"/>
      <c r="D140" s="194"/>
      <c r="E140" s="194"/>
      <c r="F140" s="194"/>
    </row>
    <row r="141" spans="1:6">
      <c r="A141" s="195"/>
      <c r="C141" s="193"/>
      <c r="D141" s="194"/>
      <c r="E141" s="194"/>
      <c r="F141" s="194"/>
    </row>
    <row r="142" spans="1:6">
      <c r="A142" s="195"/>
      <c r="C142" s="193"/>
      <c r="D142" s="194"/>
      <c r="E142" s="194"/>
      <c r="F142" s="194"/>
    </row>
    <row r="143" spans="1:6">
      <c r="A143" s="195"/>
      <c r="C143" s="193"/>
      <c r="D143" s="194"/>
      <c r="E143" s="194"/>
      <c r="F143" s="194"/>
    </row>
    <row r="144" spans="1:6">
      <c r="A144" s="195"/>
      <c r="C144" s="193"/>
      <c r="D144" s="194"/>
      <c r="E144" s="194"/>
      <c r="F144" s="194"/>
    </row>
    <row r="145" spans="1:6">
      <c r="A145" s="195"/>
      <c r="C145" s="193"/>
      <c r="D145" s="194"/>
      <c r="E145" s="194"/>
      <c r="F145" s="194"/>
    </row>
    <row r="146" spans="1:6">
      <c r="A146" s="195"/>
      <c r="C146" s="193"/>
      <c r="D146" s="194"/>
      <c r="E146" s="194"/>
      <c r="F146" s="194"/>
    </row>
    <row r="147" spans="1:6">
      <c r="A147" s="195"/>
      <c r="C147" s="193"/>
      <c r="D147" s="194"/>
      <c r="E147" s="194"/>
      <c r="F147" s="194"/>
    </row>
    <row r="148" spans="1:6">
      <c r="A148" s="195"/>
      <c r="C148" s="193"/>
      <c r="D148" s="194"/>
      <c r="E148" s="194"/>
      <c r="F148" s="194"/>
    </row>
    <row r="149" spans="1:6">
      <c r="A149" s="195"/>
      <c r="C149" s="193"/>
      <c r="D149" s="194"/>
      <c r="E149" s="194"/>
      <c r="F149" s="194"/>
    </row>
    <row r="150" spans="1:6">
      <c r="A150" s="195"/>
      <c r="C150" s="193"/>
      <c r="D150" s="194"/>
      <c r="E150" s="194"/>
      <c r="F150" s="194"/>
    </row>
    <row r="151" spans="1:6">
      <c r="A151" s="195"/>
      <c r="C151" s="193"/>
      <c r="D151" s="194"/>
      <c r="E151" s="194"/>
      <c r="F151" s="194"/>
    </row>
    <row r="152" spans="1:6">
      <c r="A152" s="195"/>
      <c r="C152" s="193"/>
      <c r="D152" s="194"/>
      <c r="E152" s="194"/>
      <c r="F152" s="194"/>
    </row>
    <row r="153" spans="1:6">
      <c r="A153" s="195"/>
      <c r="C153" s="193"/>
      <c r="D153" s="194"/>
      <c r="E153" s="194"/>
      <c r="F153" s="194"/>
    </row>
    <row r="154" spans="1:6">
      <c r="A154" s="195"/>
    </row>
    <row r="155" spans="1:6">
      <c r="A155" s="196"/>
    </row>
    <row r="156" spans="1:6">
      <c r="A156" s="196"/>
    </row>
    <row r="157" spans="1:6">
      <c r="A157" s="196"/>
    </row>
    <row r="158" spans="1:6">
      <c r="A158" s="196"/>
    </row>
    <row r="159" spans="1:6">
      <c r="A159" s="196"/>
    </row>
    <row r="160" spans="1:6">
      <c r="A160" s="196"/>
    </row>
    <row r="161" spans="1:1">
      <c r="A161" s="196"/>
    </row>
    <row r="162" spans="1:1">
      <c r="A162" s="196"/>
    </row>
    <row r="163" spans="1:1">
      <c r="A163" s="196"/>
    </row>
    <row r="164" spans="1:1">
      <c r="A164" s="196"/>
    </row>
    <row r="165" spans="1:1">
      <c r="A165" s="196"/>
    </row>
    <row r="166" spans="1:1">
      <c r="A166" s="196"/>
    </row>
    <row r="167" spans="1:1">
      <c r="A167" s="196"/>
    </row>
    <row r="168" spans="1:1">
      <c r="A168" s="196"/>
    </row>
    <row r="169" spans="1:1">
      <c r="A169" s="196"/>
    </row>
    <row r="170" spans="1:1">
      <c r="A170" s="196"/>
    </row>
    <row r="171" spans="1:1">
      <c r="A171" s="196"/>
    </row>
    <row r="172" spans="1:1">
      <c r="A172" s="196"/>
    </row>
    <row r="173" spans="1:1">
      <c r="A173" s="196"/>
    </row>
    <row r="174" spans="1:1">
      <c r="A174" s="196"/>
    </row>
    <row r="175" spans="1:1">
      <c r="A175" s="196"/>
    </row>
    <row r="176" spans="1:1">
      <c r="A176" s="196"/>
    </row>
    <row r="177" spans="1:1">
      <c r="A177" s="196"/>
    </row>
    <row r="178" spans="1:1">
      <c r="A178" s="196"/>
    </row>
    <row r="179" spans="1:1">
      <c r="A179" s="196"/>
    </row>
    <row r="180" spans="1:1">
      <c r="A180" s="196"/>
    </row>
    <row r="181" spans="1:1">
      <c r="A181" s="196"/>
    </row>
    <row r="182" spans="1:1">
      <c r="A182" s="196"/>
    </row>
    <row r="183" spans="1:1">
      <c r="A183" s="196"/>
    </row>
    <row r="184" spans="1:1">
      <c r="A184" s="196"/>
    </row>
    <row r="185" spans="1:1">
      <c r="A185" s="196"/>
    </row>
    <row r="186" spans="1:1">
      <c r="A186" s="196"/>
    </row>
    <row r="187" spans="1:1">
      <c r="A187" s="196"/>
    </row>
    <row r="188" spans="1:1">
      <c r="A188" s="196"/>
    </row>
    <row r="189" spans="1:1">
      <c r="A189" s="196"/>
    </row>
    <row r="190" spans="1:1">
      <c r="A190" s="196"/>
    </row>
    <row r="191" spans="1:1">
      <c r="A191" s="196"/>
    </row>
    <row r="192" spans="1:1">
      <c r="A192" s="196"/>
    </row>
    <row r="193" spans="1:1">
      <c r="A193" s="196"/>
    </row>
    <row r="194" spans="1:1">
      <c r="A194" s="196"/>
    </row>
    <row r="195" spans="1:1">
      <c r="A195" s="196"/>
    </row>
    <row r="196" spans="1:1">
      <c r="A196" s="196"/>
    </row>
    <row r="197" spans="1:1">
      <c r="A197" s="196"/>
    </row>
    <row r="198" spans="1:1">
      <c r="A198" s="196"/>
    </row>
    <row r="199" spans="1:1">
      <c r="A199" s="196"/>
    </row>
    <row r="200" spans="1:1">
      <c r="A200" s="196"/>
    </row>
    <row r="201" spans="1:1">
      <c r="A201" s="196"/>
    </row>
    <row r="202" spans="1:1">
      <c r="A202" s="196"/>
    </row>
    <row r="203" spans="1:1">
      <c r="A203" s="196"/>
    </row>
    <row r="204" spans="1:1">
      <c r="A204" s="196"/>
    </row>
    <row r="205" spans="1:1">
      <c r="A205" s="196"/>
    </row>
    <row r="206" spans="1:1">
      <c r="A206" s="196"/>
    </row>
    <row r="207" spans="1:1">
      <c r="A207" s="196"/>
    </row>
    <row r="208" spans="1:1">
      <c r="A208" s="196"/>
    </row>
    <row r="209" spans="1:1">
      <c r="A209" s="196"/>
    </row>
    <row r="210" spans="1:1">
      <c r="A210" s="196"/>
    </row>
    <row r="211" spans="1:1">
      <c r="A211" s="196"/>
    </row>
    <row r="212" spans="1:1">
      <c r="A212" s="196"/>
    </row>
    <row r="213" spans="1:1">
      <c r="A213" s="196"/>
    </row>
    <row r="214" spans="1:1">
      <c r="A214" s="196"/>
    </row>
    <row r="215" spans="1:1">
      <c r="A215" s="196"/>
    </row>
    <row r="216" spans="1:1">
      <c r="A216" s="196"/>
    </row>
    <row r="217" spans="1:1">
      <c r="A217" s="196"/>
    </row>
    <row r="218" spans="1:1">
      <c r="A218" s="196"/>
    </row>
    <row r="219" spans="1:1">
      <c r="A219" s="196"/>
    </row>
    <row r="220" spans="1:1">
      <c r="A220" s="196"/>
    </row>
    <row r="221" spans="1:1">
      <c r="A221" s="196"/>
    </row>
    <row r="222" spans="1:1">
      <c r="A222" s="196"/>
    </row>
    <row r="223" spans="1:1">
      <c r="A223" s="196"/>
    </row>
    <row r="224" spans="1:1">
      <c r="A224" s="196"/>
    </row>
    <row r="225" spans="1:1">
      <c r="A225" s="196"/>
    </row>
    <row r="226" spans="1:1">
      <c r="A226" s="196"/>
    </row>
    <row r="227" spans="1:1">
      <c r="A227" s="196"/>
    </row>
    <row r="228" spans="1:1">
      <c r="A228" s="196"/>
    </row>
    <row r="229" spans="1:1">
      <c r="A229" s="196"/>
    </row>
    <row r="230" spans="1:1">
      <c r="A230" s="196"/>
    </row>
    <row r="231" spans="1:1">
      <c r="A231" s="196"/>
    </row>
    <row r="232" spans="1:1">
      <c r="A232" s="196"/>
    </row>
    <row r="233" spans="1:1">
      <c r="A233" s="196"/>
    </row>
    <row r="234" spans="1:1">
      <c r="A234" s="196"/>
    </row>
    <row r="235" spans="1:1">
      <c r="A235" s="196"/>
    </row>
    <row r="236" spans="1:1">
      <c r="A236" s="196"/>
    </row>
    <row r="237" spans="1:1">
      <c r="A237" s="196"/>
    </row>
    <row r="238" spans="1:1">
      <c r="A238" s="196"/>
    </row>
    <row r="239" spans="1:1">
      <c r="A239" s="196"/>
    </row>
    <row r="240" spans="1:1">
      <c r="A240" s="196"/>
    </row>
    <row r="241" spans="1:1">
      <c r="A241" s="196"/>
    </row>
    <row r="242" spans="1:1">
      <c r="A242" s="196"/>
    </row>
    <row r="243" spans="1:1">
      <c r="A243" s="196"/>
    </row>
    <row r="244" spans="1:1">
      <c r="A244" s="196"/>
    </row>
    <row r="245" spans="1:1">
      <c r="A245" s="196"/>
    </row>
    <row r="246" spans="1:1">
      <c r="A246" s="196"/>
    </row>
    <row r="247" spans="1:1">
      <c r="A247" s="196"/>
    </row>
    <row r="248" spans="1:1">
      <c r="A248" s="196"/>
    </row>
    <row r="249" spans="1:1">
      <c r="A249" s="196"/>
    </row>
    <row r="250" spans="1:1">
      <c r="A250" s="196"/>
    </row>
    <row r="251" spans="1:1">
      <c r="A251" s="196"/>
    </row>
    <row r="252" spans="1:1">
      <c r="A252" s="196"/>
    </row>
    <row r="253" spans="1:1">
      <c r="A253" s="196"/>
    </row>
    <row r="254" spans="1:1">
      <c r="A254" s="196"/>
    </row>
    <row r="255" spans="1:1">
      <c r="A255" s="196"/>
    </row>
    <row r="256" spans="1:1">
      <c r="A256" s="196"/>
    </row>
    <row r="257" spans="1:1">
      <c r="A257" s="196"/>
    </row>
    <row r="258" spans="1:1">
      <c r="A258" s="196"/>
    </row>
    <row r="259" spans="1:1">
      <c r="A259" s="196"/>
    </row>
    <row r="260" spans="1:1">
      <c r="A260" s="196"/>
    </row>
    <row r="261" spans="1:1">
      <c r="A261" s="196"/>
    </row>
    <row r="262" spans="1:1">
      <c r="A262" s="196"/>
    </row>
    <row r="263" spans="1:1">
      <c r="A263" s="196"/>
    </row>
    <row r="264" spans="1:1">
      <c r="A264" s="196"/>
    </row>
    <row r="265" spans="1:1">
      <c r="A265" s="196"/>
    </row>
    <row r="266" spans="1:1">
      <c r="A266" s="196"/>
    </row>
    <row r="267" spans="1:1">
      <c r="A267" s="196"/>
    </row>
    <row r="268" spans="1:1">
      <c r="A268" s="196"/>
    </row>
    <row r="269" spans="1:1">
      <c r="A269" s="196"/>
    </row>
    <row r="270" spans="1:1">
      <c r="A270" s="196"/>
    </row>
    <row r="271" spans="1:1">
      <c r="A271" s="196"/>
    </row>
    <row r="272" spans="1:1">
      <c r="A272" s="196"/>
    </row>
    <row r="273" spans="1:1">
      <c r="A273" s="196"/>
    </row>
    <row r="274" spans="1:1">
      <c r="A274" s="196"/>
    </row>
    <row r="275" spans="1:1">
      <c r="A275" s="196"/>
    </row>
    <row r="276" spans="1:1">
      <c r="A276" s="196"/>
    </row>
    <row r="277" spans="1:1">
      <c r="A277" s="196"/>
    </row>
    <row r="278" spans="1:1">
      <c r="A278" s="196"/>
    </row>
    <row r="279" spans="1:1">
      <c r="A279" s="196"/>
    </row>
    <row r="280" spans="1:1">
      <c r="A280" s="196"/>
    </row>
    <row r="281" spans="1:1">
      <c r="A281" s="196"/>
    </row>
    <row r="282" spans="1:1">
      <c r="A282" s="196"/>
    </row>
    <row r="283" spans="1:1">
      <c r="A283" s="196"/>
    </row>
    <row r="284" spans="1:1">
      <c r="A284" s="196"/>
    </row>
    <row r="285" spans="1:1">
      <c r="A285" s="196"/>
    </row>
    <row r="286" spans="1:1">
      <c r="A286" s="196"/>
    </row>
    <row r="287" spans="1:1">
      <c r="A287" s="196"/>
    </row>
    <row r="288" spans="1:1">
      <c r="A288" s="196"/>
    </row>
    <row r="289" spans="1:1">
      <c r="A289" s="196"/>
    </row>
    <row r="290" spans="1:1">
      <c r="A290" s="196"/>
    </row>
    <row r="291" spans="1:1">
      <c r="A291" s="196"/>
    </row>
    <row r="292" spans="1:1">
      <c r="A292" s="196"/>
    </row>
    <row r="293" spans="1:1">
      <c r="A293" s="196"/>
    </row>
    <row r="294" spans="1:1">
      <c r="A294" s="196"/>
    </row>
    <row r="295" spans="1:1">
      <c r="A295" s="196"/>
    </row>
    <row r="296" spans="1:1">
      <c r="A296" s="196"/>
    </row>
    <row r="297" spans="1:1">
      <c r="A297" s="196"/>
    </row>
    <row r="298" spans="1:1">
      <c r="A298" s="196"/>
    </row>
    <row r="299" spans="1:1">
      <c r="A299" s="196"/>
    </row>
    <row r="300" spans="1:1">
      <c r="A300" s="196"/>
    </row>
    <row r="301" spans="1:1">
      <c r="A301" s="196"/>
    </row>
    <row r="302" spans="1:1">
      <c r="A302" s="196"/>
    </row>
    <row r="303" spans="1:1">
      <c r="A303" s="196"/>
    </row>
    <row r="304" spans="1:1">
      <c r="A304" s="196"/>
    </row>
    <row r="305" spans="1:1">
      <c r="A305" s="196"/>
    </row>
    <row r="306" spans="1:1">
      <c r="A306" s="196"/>
    </row>
    <row r="307" spans="1:1">
      <c r="A307" s="196"/>
    </row>
    <row r="308" spans="1:1">
      <c r="A308" s="196"/>
    </row>
    <row r="309" spans="1:1">
      <c r="A309" s="196"/>
    </row>
    <row r="310" spans="1:1">
      <c r="A310" s="196"/>
    </row>
    <row r="311" spans="1:1">
      <c r="A311" s="196"/>
    </row>
    <row r="312" spans="1:1">
      <c r="A312" s="196"/>
    </row>
    <row r="313" spans="1:1">
      <c r="A313" s="196"/>
    </row>
    <row r="314" spans="1:1">
      <c r="A314" s="196"/>
    </row>
    <row r="315" spans="1:1">
      <c r="A315" s="196"/>
    </row>
    <row r="316" spans="1:1">
      <c r="A316" s="196"/>
    </row>
    <row r="317" spans="1:1">
      <c r="A317" s="196"/>
    </row>
    <row r="318" spans="1:1">
      <c r="A318" s="196"/>
    </row>
    <row r="319" spans="1:1">
      <c r="A319" s="196"/>
    </row>
    <row r="320" spans="1:1">
      <c r="A320" s="196"/>
    </row>
    <row r="321" spans="1:1">
      <c r="A321" s="196"/>
    </row>
  </sheetData>
  <mergeCells count="12">
    <mergeCell ref="C4:D4"/>
    <mergeCell ref="E4:H4"/>
    <mergeCell ref="G1:H1"/>
    <mergeCell ref="A2:F2"/>
    <mergeCell ref="A4:A5"/>
    <mergeCell ref="B4:B5"/>
    <mergeCell ref="A7:H7"/>
    <mergeCell ref="A55:H55"/>
    <mergeCell ref="A76:H76"/>
    <mergeCell ref="C98:D98"/>
    <mergeCell ref="C99:D99"/>
    <mergeCell ref="G98:H98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6"/>
  <sheetViews>
    <sheetView view="pageBreakPreview" topLeftCell="A4" zoomScale="58" zoomScaleNormal="100" zoomScaleSheetLayoutView="58" workbookViewId="0">
      <selection activeCell="C7" sqref="C7"/>
    </sheetView>
  </sheetViews>
  <sheetFormatPr defaultRowHeight="18.75"/>
  <cols>
    <col min="1" max="1" width="60.28515625" style="1" customWidth="1"/>
    <col min="2" max="2" width="12" style="134" customWidth="1"/>
    <col min="3" max="3" width="16.140625" style="134" customWidth="1"/>
    <col min="4" max="4" width="16.7109375" style="134" customWidth="1"/>
    <col min="5" max="5" width="13" style="134" customWidth="1"/>
    <col min="6" max="6" width="11.85546875" style="134" customWidth="1"/>
    <col min="7" max="7" width="13" style="1" customWidth="1"/>
    <col min="8" max="8" width="11.28515625" style="1" customWidth="1"/>
    <col min="9" max="16384" width="9.140625" style="1"/>
  </cols>
  <sheetData>
    <row r="1" spans="1:8">
      <c r="G1" s="451" t="s">
        <v>248</v>
      </c>
      <c r="H1" s="451"/>
    </row>
    <row r="2" spans="1:8" ht="27.75" customHeight="1">
      <c r="A2" s="468" t="s">
        <v>231</v>
      </c>
      <c r="B2" s="468"/>
      <c r="C2" s="468"/>
      <c r="D2" s="468"/>
      <c r="E2" s="468"/>
      <c r="F2" s="468"/>
      <c r="G2" s="468"/>
      <c r="H2" s="468"/>
    </row>
    <row r="3" spans="1:8" ht="28.5" customHeight="1" thickBot="1">
      <c r="A3" s="135"/>
      <c r="B3" s="136"/>
      <c r="C3" s="135"/>
      <c r="D3" s="135"/>
      <c r="E3" s="135"/>
      <c r="F3" s="136"/>
      <c r="G3" s="135"/>
      <c r="H3" s="135"/>
    </row>
    <row r="4" spans="1:8" ht="41.25" customHeight="1">
      <c r="A4" s="455" t="s">
        <v>16</v>
      </c>
      <c r="B4" s="457" t="s">
        <v>112</v>
      </c>
      <c r="C4" s="414" t="s">
        <v>90</v>
      </c>
      <c r="D4" s="414"/>
      <c r="E4" s="414" t="s">
        <v>95</v>
      </c>
      <c r="F4" s="414"/>
      <c r="G4" s="414"/>
      <c r="H4" s="415"/>
    </row>
    <row r="5" spans="1:8" ht="54" customHeight="1">
      <c r="A5" s="456"/>
      <c r="B5" s="458"/>
      <c r="C5" s="122" t="s">
        <v>88</v>
      </c>
      <c r="D5" s="122" t="s">
        <v>89</v>
      </c>
      <c r="E5" s="124" t="s">
        <v>91</v>
      </c>
      <c r="F5" s="124" t="s">
        <v>92</v>
      </c>
      <c r="G5" s="124" t="s">
        <v>93</v>
      </c>
      <c r="H5" s="125" t="s">
        <v>94</v>
      </c>
    </row>
    <row r="6" spans="1:8" ht="23.25" customHeight="1">
      <c r="A6" s="200">
        <v>1</v>
      </c>
      <c r="B6" s="197">
        <v>2</v>
      </c>
      <c r="C6" s="197">
        <v>3</v>
      </c>
      <c r="D6" s="197">
        <v>4</v>
      </c>
      <c r="E6" s="197">
        <v>5</v>
      </c>
      <c r="F6" s="197">
        <v>6</v>
      </c>
      <c r="G6" s="197">
        <v>7</v>
      </c>
      <c r="H6" s="197">
        <v>8</v>
      </c>
    </row>
    <row r="7" spans="1:8" ht="42.75" customHeight="1">
      <c r="A7" s="228" t="s">
        <v>232</v>
      </c>
      <c r="B7" s="197"/>
      <c r="C7" s="311">
        <v>70.897999999999996</v>
      </c>
      <c r="D7" s="393">
        <v>44.2</v>
      </c>
      <c r="E7" s="311"/>
      <c r="F7" s="393">
        <v>44.2</v>
      </c>
      <c r="G7" s="311">
        <f>F7-E7</f>
        <v>44.2</v>
      </c>
      <c r="H7" s="311">
        <v>0</v>
      </c>
    </row>
    <row r="8" spans="1:8" ht="33" customHeight="1">
      <c r="A8" s="229" t="s">
        <v>233</v>
      </c>
      <c r="B8" s="230">
        <v>4010</v>
      </c>
      <c r="C8" s="304"/>
      <c r="D8" s="311"/>
      <c r="E8" s="304"/>
      <c r="F8" s="311"/>
      <c r="G8" s="311">
        <f t="shared" ref="G8:G21" si="0">F8-E8</f>
        <v>0</v>
      </c>
      <c r="H8" s="311">
        <v>0</v>
      </c>
    </row>
    <row r="9" spans="1:8" s="169" customFormat="1" ht="30" customHeight="1">
      <c r="A9" s="231"/>
      <c r="B9" s="232"/>
      <c r="C9" s="311"/>
      <c r="D9" s="311"/>
      <c r="E9" s="311"/>
      <c r="F9" s="311"/>
      <c r="G9" s="311">
        <f t="shared" si="0"/>
        <v>0</v>
      </c>
      <c r="H9" s="311">
        <v>0</v>
      </c>
    </row>
    <row r="10" spans="1:8" s="169" customFormat="1" ht="34.5" customHeight="1">
      <c r="A10" s="233" t="s">
        <v>234</v>
      </c>
      <c r="B10" s="234">
        <v>4020</v>
      </c>
      <c r="C10" s="410">
        <v>44.99</v>
      </c>
      <c r="D10" s="393"/>
      <c r="E10" s="304"/>
      <c r="F10" s="393"/>
      <c r="G10" s="311">
        <f t="shared" si="0"/>
        <v>0</v>
      </c>
      <c r="H10" s="311">
        <v>0</v>
      </c>
    </row>
    <row r="11" spans="1:8" s="169" customFormat="1" ht="33" customHeight="1">
      <c r="A11" s="231"/>
      <c r="B11" s="232"/>
      <c r="C11" s="311"/>
      <c r="D11" s="311"/>
      <c r="E11" s="311"/>
      <c r="F11" s="311"/>
      <c r="G11" s="311">
        <f t="shared" si="0"/>
        <v>0</v>
      </c>
      <c r="H11" s="311">
        <v>0</v>
      </c>
    </row>
    <row r="12" spans="1:8" s="169" customFormat="1" ht="48" customHeight="1">
      <c r="A12" s="233" t="s">
        <v>235</v>
      </c>
      <c r="B12" s="234">
        <v>4030</v>
      </c>
      <c r="C12" s="411">
        <v>25.908000000000001</v>
      </c>
      <c r="D12" s="393">
        <v>44.2</v>
      </c>
      <c r="E12" s="304"/>
      <c r="F12" s="393">
        <v>44.2</v>
      </c>
      <c r="G12" s="311">
        <f>F12-E12</f>
        <v>44.2</v>
      </c>
      <c r="H12" s="311">
        <v>0</v>
      </c>
    </row>
    <row r="13" spans="1:8" s="169" customFormat="1" ht="33.75" customHeight="1">
      <c r="A13" s="231"/>
      <c r="B13" s="232"/>
      <c r="C13" s="311"/>
      <c r="D13" s="311"/>
      <c r="E13" s="311"/>
      <c r="F13" s="311"/>
      <c r="G13" s="311">
        <f t="shared" si="0"/>
        <v>0</v>
      </c>
      <c r="H13" s="311">
        <v>0</v>
      </c>
    </row>
    <row r="14" spans="1:8" s="169" customFormat="1" ht="40.5" customHeight="1">
      <c r="A14" s="233" t="s">
        <v>236</v>
      </c>
      <c r="B14" s="234">
        <v>4040</v>
      </c>
      <c r="C14" s="304"/>
      <c r="D14" s="304"/>
      <c r="E14" s="304"/>
      <c r="F14" s="311"/>
      <c r="G14" s="311">
        <f t="shared" si="0"/>
        <v>0</v>
      </c>
      <c r="H14" s="311">
        <v>0</v>
      </c>
    </row>
    <row r="15" spans="1:8" s="169" customFormat="1" ht="39" customHeight="1">
      <c r="A15" s="233"/>
      <c r="B15" s="234"/>
      <c r="C15" s="304"/>
      <c r="D15" s="304"/>
      <c r="E15" s="304"/>
      <c r="F15" s="311"/>
      <c r="G15" s="311">
        <f t="shared" si="0"/>
        <v>0</v>
      </c>
      <c r="H15" s="311">
        <v>0</v>
      </c>
    </row>
    <row r="16" spans="1:8" s="169" customFormat="1" ht="46.5" customHeight="1">
      <c r="A16" s="233" t="s">
        <v>237</v>
      </c>
      <c r="B16" s="234">
        <v>4050</v>
      </c>
      <c r="C16" s="311"/>
      <c r="D16" s="311"/>
      <c r="E16" s="311"/>
      <c r="F16" s="311"/>
      <c r="G16" s="311">
        <f t="shared" si="0"/>
        <v>0</v>
      </c>
      <c r="H16" s="311">
        <v>0</v>
      </c>
    </row>
    <row r="17" spans="1:8" s="169" customFormat="1" ht="31.5" customHeight="1">
      <c r="A17" s="233"/>
      <c r="B17" s="232"/>
      <c r="C17" s="311"/>
      <c r="D17" s="311"/>
      <c r="E17" s="311"/>
      <c r="F17" s="311"/>
      <c r="G17" s="311">
        <f t="shared" si="0"/>
        <v>0</v>
      </c>
      <c r="H17" s="311">
        <v>0</v>
      </c>
    </row>
    <row r="18" spans="1:8" s="169" customFormat="1" ht="30" customHeight="1">
      <c r="A18" s="233" t="s">
        <v>238</v>
      </c>
      <c r="B18" s="234">
        <v>4060</v>
      </c>
      <c r="C18" s="304"/>
      <c r="D18" s="304"/>
      <c r="E18" s="304"/>
      <c r="F18" s="311"/>
      <c r="G18" s="311">
        <f t="shared" si="0"/>
        <v>0</v>
      </c>
      <c r="H18" s="311">
        <v>0</v>
      </c>
    </row>
    <row r="19" spans="1:8" s="169" customFormat="1" ht="34.5" customHeight="1">
      <c r="A19" s="231"/>
      <c r="B19" s="232"/>
      <c r="C19" s="311"/>
      <c r="D19" s="311"/>
      <c r="E19" s="311"/>
      <c r="F19" s="311"/>
      <c r="G19" s="311">
        <f t="shared" si="0"/>
        <v>0</v>
      </c>
      <c r="H19" s="311">
        <v>0</v>
      </c>
    </row>
    <row r="20" spans="1:8" s="169" customFormat="1" ht="33.75" customHeight="1">
      <c r="A20" s="235" t="s">
        <v>239</v>
      </c>
      <c r="B20" s="236">
        <v>4070</v>
      </c>
      <c r="C20" s="263"/>
      <c r="D20" s="263"/>
      <c r="E20" s="263"/>
      <c r="F20" s="263"/>
      <c r="G20" s="311">
        <f t="shared" si="0"/>
        <v>0</v>
      </c>
      <c r="H20" s="311">
        <v>0</v>
      </c>
    </row>
    <row r="21" spans="1:8" s="169" customFormat="1" ht="35.25" customHeight="1">
      <c r="A21" s="231"/>
      <c r="B21" s="232"/>
      <c r="C21" s="311"/>
      <c r="D21" s="311"/>
      <c r="E21" s="311"/>
      <c r="F21" s="311"/>
      <c r="G21" s="311">
        <f t="shared" si="0"/>
        <v>0</v>
      </c>
      <c r="H21" s="311">
        <v>0</v>
      </c>
    </row>
    <row r="22" spans="1:8">
      <c r="A22" s="189"/>
      <c r="B22" s="190"/>
      <c r="C22" s="191"/>
      <c r="D22" s="192"/>
      <c r="E22" s="192"/>
      <c r="F22" s="192"/>
      <c r="G22" s="192"/>
      <c r="H22" s="192"/>
    </row>
    <row r="23" spans="1:8" ht="26.25" customHeight="1">
      <c r="A23" s="121" t="s">
        <v>69</v>
      </c>
      <c r="B23" s="2"/>
      <c r="C23" s="416" t="s">
        <v>161</v>
      </c>
      <c r="D23" s="416"/>
      <c r="E23" s="119"/>
      <c r="F23" s="3"/>
      <c r="G23" s="440"/>
      <c r="H23" s="441"/>
    </row>
    <row r="24" spans="1:8">
      <c r="A24" s="4" t="s">
        <v>24</v>
      </c>
      <c r="B24" s="5"/>
      <c r="C24" s="417" t="s">
        <v>162</v>
      </c>
      <c r="D24" s="417"/>
      <c r="E24" s="120"/>
      <c r="F24" s="5"/>
      <c r="G24" s="442" t="s">
        <v>163</v>
      </c>
      <c r="H24" s="442"/>
    </row>
    <row r="25" spans="1:8">
      <c r="A25" s="189"/>
      <c r="B25" s="190"/>
      <c r="C25" s="191"/>
      <c r="D25" s="192"/>
      <c r="E25" s="192"/>
      <c r="F25" s="192"/>
      <c r="G25" s="192"/>
      <c r="H25" s="192"/>
    </row>
    <row r="26" spans="1:8">
      <c r="A26" s="189"/>
      <c r="B26" s="190"/>
      <c r="C26" s="191"/>
      <c r="D26" s="192"/>
      <c r="E26" s="192"/>
      <c r="F26" s="192"/>
      <c r="G26" s="192"/>
      <c r="H26" s="192"/>
    </row>
    <row r="27" spans="1:8">
      <c r="A27" s="189"/>
      <c r="B27" s="190"/>
      <c r="C27" s="191"/>
      <c r="D27" s="192"/>
      <c r="E27" s="192"/>
      <c r="F27" s="192"/>
      <c r="G27" s="192"/>
      <c r="H27" s="192"/>
    </row>
    <row r="28" spans="1:8">
      <c r="A28" s="189"/>
      <c r="B28" s="190"/>
      <c r="C28" s="191"/>
      <c r="D28" s="192"/>
      <c r="E28" s="192"/>
      <c r="F28" s="192"/>
      <c r="G28" s="192"/>
      <c r="H28" s="192"/>
    </row>
    <row r="29" spans="1:8">
      <c r="A29" s="189"/>
      <c r="B29" s="190"/>
      <c r="C29" s="191"/>
      <c r="D29" s="192"/>
      <c r="E29" s="192"/>
      <c r="F29" s="192"/>
      <c r="G29" s="192"/>
      <c r="H29" s="192"/>
    </row>
    <row r="30" spans="1:8">
      <c r="A30" s="189"/>
      <c r="B30" s="190"/>
      <c r="C30" s="191"/>
      <c r="D30" s="192"/>
      <c r="E30" s="192"/>
      <c r="F30" s="192"/>
      <c r="G30" s="192"/>
      <c r="H30" s="192"/>
    </row>
    <row r="31" spans="1:8">
      <c r="A31" s="189"/>
      <c r="B31" s="190"/>
      <c r="C31" s="191"/>
      <c r="D31" s="192"/>
      <c r="E31" s="192"/>
      <c r="F31" s="192"/>
      <c r="G31" s="192"/>
      <c r="H31" s="192"/>
    </row>
    <row r="32" spans="1:8">
      <c r="A32" s="189"/>
      <c r="B32" s="190"/>
      <c r="C32" s="191"/>
      <c r="D32" s="192"/>
      <c r="E32" s="192"/>
      <c r="F32" s="192"/>
      <c r="G32" s="192"/>
      <c r="H32" s="192"/>
    </row>
    <row r="33" spans="1:8">
      <c r="A33" s="189"/>
      <c r="B33" s="190"/>
      <c r="C33" s="191"/>
      <c r="D33" s="192"/>
      <c r="E33" s="192"/>
      <c r="F33" s="192"/>
      <c r="G33" s="192"/>
      <c r="H33" s="192"/>
    </row>
    <row r="34" spans="1:8">
      <c r="A34" s="189"/>
      <c r="B34" s="190"/>
      <c r="C34" s="191"/>
      <c r="D34" s="192"/>
      <c r="E34" s="192"/>
      <c r="F34" s="192"/>
      <c r="G34" s="192"/>
      <c r="H34" s="192"/>
    </row>
    <row r="35" spans="1:8">
      <c r="A35" s="189"/>
      <c r="B35" s="190"/>
      <c r="C35" s="191"/>
      <c r="D35" s="192"/>
      <c r="E35" s="192"/>
      <c r="F35" s="192"/>
      <c r="G35" s="192"/>
      <c r="H35" s="192"/>
    </row>
    <row r="36" spans="1:8">
      <c r="A36" s="189"/>
      <c r="B36" s="190"/>
      <c r="C36" s="191"/>
      <c r="D36" s="192"/>
      <c r="E36" s="192"/>
      <c r="F36" s="192"/>
      <c r="G36" s="192"/>
      <c r="H36" s="192"/>
    </row>
    <row r="37" spans="1:8">
      <c r="A37" s="189"/>
      <c r="B37" s="190"/>
      <c r="C37" s="191"/>
      <c r="D37" s="192"/>
      <c r="E37" s="192"/>
      <c r="F37" s="192"/>
      <c r="G37" s="192"/>
      <c r="H37" s="192"/>
    </row>
    <row r="38" spans="1:8">
      <c r="A38" s="189"/>
      <c r="B38" s="190"/>
      <c r="C38" s="191"/>
      <c r="D38" s="192"/>
      <c r="E38" s="192"/>
      <c r="F38" s="192"/>
      <c r="G38" s="192"/>
      <c r="H38" s="192"/>
    </row>
    <row r="39" spans="1:8">
      <c r="A39" s="189"/>
      <c r="B39" s="190"/>
      <c r="C39" s="191"/>
      <c r="D39" s="192"/>
      <c r="E39" s="192"/>
      <c r="F39" s="192"/>
      <c r="G39" s="192"/>
      <c r="H39" s="192"/>
    </row>
    <row r="40" spans="1:8">
      <c r="A40" s="189"/>
      <c r="B40" s="190"/>
      <c r="C40" s="191"/>
      <c r="D40" s="192"/>
      <c r="E40" s="192"/>
      <c r="F40" s="192"/>
      <c r="G40" s="192"/>
      <c r="H40" s="192"/>
    </row>
    <row r="41" spans="1:8">
      <c r="A41" s="189"/>
      <c r="B41" s="190"/>
      <c r="C41" s="191"/>
      <c r="D41" s="192"/>
      <c r="E41" s="192"/>
      <c r="F41" s="192"/>
      <c r="G41" s="192"/>
      <c r="H41" s="192"/>
    </row>
    <row r="42" spans="1:8">
      <c r="A42" s="189"/>
      <c r="B42" s="190"/>
      <c r="C42" s="191"/>
      <c r="D42" s="192"/>
      <c r="E42" s="192"/>
      <c r="F42" s="192"/>
      <c r="G42" s="192"/>
      <c r="H42" s="192"/>
    </row>
    <row r="43" spans="1:8">
      <c r="A43" s="189"/>
      <c r="B43" s="190"/>
      <c r="C43" s="191"/>
      <c r="D43" s="192"/>
      <c r="E43" s="192"/>
      <c r="F43" s="192"/>
      <c r="G43" s="192"/>
      <c r="H43" s="192"/>
    </row>
    <row r="44" spans="1:8">
      <c r="A44" s="189"/>
      <c r="B44" s="190"/>
      <c r="C44" s="191"/>
      <c r="D44" s="192"/>
      <c r="E44" s="192"/>
      <c r="F44" s="192"/>
      <c r="G44" s="192"/>
      <c r="H44" s="192"/>
    </row>
    <row r="45" spans="1:8">
      <c r="A45" s="189"/>
      <c r="B45" s="190"/>
      <c r="C45" s="191"/>
      <c r="D45" s="192"/>
      <c r="E45" s="192"/>
      <c r="F45" s="192"/>
      <c r="G45" s="192"/>
      <c r="H45" s="192"/>
    </row>
    <row r="46" spans="1:8">
      <c r="A46" s="189"/>
      <c r="B46" s="190"/>
      <c r="C46" s="191"/>
      <c r="D46" s="192"/>
      <c r="E46" s="192"/>
      <c r="F46" s="192"/>
      <c r="G46" s="192"/>
      <c r="H46" s="192"/>
    </row>
    <row r="47" spans="1:8">
      <c r="A47" s="189"/>
      <c r="B47" s="190"/>
      <c r="C47" s="191"/>
      <c r="D47" s="192"/>
      <c r="E47" s="192"/>
      <c r="F47" s="192"/>
      <c r="G47" s="192"/>
      <c r="H47" s="192"/>
    </row>
    <row r="48" spans="1:8">
      <c r="A48" s="189"/>
      <c r="B48" s="190"/>
      <c r="C48" s="191"/>
      <c r="D48" s="192"/>
      <c r="E48" s="192"/>
      <c r="F48" s="192"/>
      <c r="G48" s="192"/>
      <c r="H48" s="192"/>
    </row>
    <row r="49" spans="1:8">
      <c r="A49" s="189"/>
      <c r="B49" s="190"/>
      <c r="C49" s="191"/>
      <c r="D49" s="192"/>
      <c r="E49" s="192"/>
      <c r="F49" s="192"/>
      <c r="G49" s="192"/>
      <c r="H49" s="192"/>
    </row>
    <row r="50" spans="1:8">
      <c r="A50" s="189"/>
      <c r="B50" s="190"/>
      <c r="C50" s="191"/>
      <c r="D50" s="192"/>
      <c r="E50" s="192"/>
      <c r="F50" s="192"/>
      <c r="G50" s="192"/>
      <c r="H50" s="192"/>
    </row>
    <row r="51" spans="1:8">
      <c r="A51" s="189"/>
      <c r="B51" s="190"/>
      <c r="C51" s="191"/>
      <c r="D51" s="192"/>
      <c r="E51" s="192"/>
      <c r="F51" s="192"/>
      <c r="G51" s="192"/>
      <c r="H51" s="192"/>
    </row>
    <row r="52" spans="1:8">
      <c r="A52" s="189"/>
      <c r="B52" s="190"/>
      <c r="C52" s="191"/>
      <c r="D52" s="192"/>
      <c r="E52" s="192"/>
      <c r="F52" s="192"/>
      <c r="G52" s="192"/>
      <c r="H52" s="192"/>
    </row>
    <row r="53" spans="1:8">
      <c r="A53" s="189"/>
      <c r="B53" s="190"/>
      <c r="C53" s="191"/>
      <c r="D53" s="192"/>
      <c r="E53" s="192"/>
      <c r="F53" s="192"/>
      <c r="G53" s="192"/>
      <c r="H53" s="192"/>
    </row>
    <row r="54" spans="1:8">
      <c r="A54" s="189"/>
      <c r="B54" s="190"/>
      <c r="C54" s="191"/>
      <c r="D54" s="192"/>
      <c r="E54" s="192"/>
      <c r="F54" s="192"/>
      <c r="G54" s="192"/>
      <c r="H54" s="192"/>
    </row>
    <row r="55" spans="1:8">
      <c r="A55" s="189"/>
      <c r="B55" s="190"/>
      <c r="C55" s="191"/>
      <c r="D55" s="192"/>
      <c r="E55" s="192"/>
      <c r="F55" s="192"/>
      <c r="G55" s="192"/>
      <c r="H55" s="192"/>
    </row>
    <row r="56" spans="1:8">
      <c r="A56" s="189"/>
      <c r="C56" s="193"/>
      <c r="D56" s="194"/>
      <c r="E56" s="194"/>
      <c r="F56" s="194"/>
      <c r="G56" s="194"/>
      <c r="H56" s="194"/>
    </row>
    <row r="57" spans="1:8">
      <c r="A57" s="195"/>
      <c r="C57" s="193"/>
      <c r="D57" s="194"/>
      <c r="E57" s="194"/>
      <c r="F57" s="194"/>
      <c r="G57" s="194"/>
      <c r="H57" s="194"/>
    </row>
    <row r="58" spans="1:8">
      <c r="A58" s="195"/>
      <c r="C58" s="193"/>
      <c r="D58" s="194"/>
      <c r="E58" s="194"/>
      <c r="F58" s="194"/>
      <c r="G58" s="194"/>
      <c r="H58" s="194"/>
    </row>
    <row r="59" spans="1:8">
      <c r="A59" s="195"/>
      <c r="C59" s="193"/>
      <c r="D59" s="194"/>
      <c r="E59" s="194"/>
      <c r="F59" s="194"/>
      <c r="G59" s="194"/>
      <c r="H59" s="194"/>
    </row>
    <row r="60" spans="1:8">
      <c r="A60" s="195"/>
      <c r="C60" s="193"/>
      <c r="D60" s="194"/>
      <c r="E60" s="194"/>
      <c r="F60" s="194"/>
      <c r="G60" s="194"/>
      <c r="H60" s="194"/>
    </row>
    <row r="61" spans="1:8">
      <c r="A61" s="195"/>
      <c r="C61" s="193"/>
      <c r="D61" s="194"/>
      <c r="E61" s="194"/>
      <c r="F61" s="194"/>
      <c r="G61" s="194"/>
      <c r="H61" s="194"/>
    </row>
    <row r="62" spans="1:8">
      <c r="A62" s="195"/>
      <c r="C62" s="193"/>
      <c r="D62" s="194"/>
      <c r="E62" s="194"/>
      <c r="F62" s="194"/>
      <c r="G62" s="194"/>
      <c r="H62" s="194"/>
    </row>
    <row r="63" spans="1:8">
      <c r="A63" s="195"/>
      <c r="C63" s="193"/>
      <c r="D63" s="194"/>
      <c r="E63" s="194"/>
      <c r="F63" s="194"/>
      <c r="G63" s="194"/>
      <c r="H63" s="194"/>
    </row>
    <row r="64" spans="1:8">
      <c r="A64" s="195"/>
      <c r="C64" s="193"/>
      <c r="D64" s="194"/>
      <c r="E64" s="194"/>
      <c r="F64" s="194"/>
      <c r="G64" s="194"/>
      <c r="H64" s="194"/>
    </row>
    <row r="65" spans="1:8">
      <c r="A65" s="195"/>
      <c r="C65" s="193"/>
      <c r="D65" s="194"/>
      <c r="E65" s="194"/>
      <c r="F65" s="194"/>
      <c r="G65" s="194"/>
      <c r="H65" s="194"/>
    </row>
    <row r="66" spans="1:8">
      <c r="A66" s="195"/>
      <c r="C66" s="193"/>
      <c r="D66" s="194"/>
      <c r="E66" s="194"/>
      <c r="F66" s="194"/>
      <c r="G66" s="194"/>
      <c r="H66" s="194"/>
    </row>
    <row r="67" spans="1:8">
      <c r="A67" s="195"/>
      <c r="C67" s="193"/>
      <c r="D67" s="194"/>
      <c r="E67" s="194"/>
      <c r="F67" s="194"/>
      <c r="G67" s="194"/>
      <c r="H67" s="194"/>
    </row>
    <row r="68" spans="1:8">
      <c r="A68" s="195"/>
      <c r="C68" s="193"/>
      <c r="D68" s="194"/>
      <c r="E68" s="194"/>
      <c r="F68" s="194"/>
      <c r="G68" s="194"/>
      <c r="H68" s="194"/>
    </row>
    <row r="69" spans="1:8">
      <c r="A69" s="195"/>
      <c r="C69" s="193"/>
      <c r="D69" s="194"/>
      <c r="E69" s="194"/>
      <c r="F69" s="194"/>
      <c r="G69" s="194"/>
      <c r="H69" s="194"/>
    </row>
    <row r="70" spans="1:8">
      <c r="A70" s="195"/>
      <c r="C70" s="193"/>
      <c r="D70" s="194"/>
      <c r="E70" s="194"/>
      <c r="F70" s="194"/>
      <c r="G70" s="194"/>
      <c r="H70" s="194"/>
    </row>
    <row r="71" spans="1:8">
      <c r="A71" s="195"/>
      <c r="C71" s="193"/>
      <c r="D71" s="194"/>
      <c r="E71" s="194"/>
      <c r="F71" s="194"/>
      <c r="G71" s="194"/>
      <c r="H71" s="194"/>
    </row>
    <row r="72" spans="1:8">
      <c r="A72" s="195"/>
      <c r="C72" s="193"/>
      <c r="D72" s="194"/>
      <c r="E72" s="194"/>
      <c r="F72" s="194"/>
      <c r="G72" s="194"/>
      <c r="H72" s="194"/>
    </row>
    <row r="73" spans="1:8">
      <c r="A73" s="195"/>
      <c r="C73" s="193"/>
      <c r="D73" s="194"/>
      <c r="E73" s="194"/>
      <c r="F73" s="194"/>
      <c r="G73" s="194"/>
      <c r="H73" s="194"/>
    </row>
    <row r="74" spans="1:8">
      <c r="A74" s="195"/>
      <c r="C74" s="193"/>
      <c r="D74" s="194"/>
      <c r="E74" s="194"/>
      <c r="F74" s="194"/>
      <c r="G74" s="194"/>
      <c r="H74" s="194"/>
    </row>
    <row r="75" spans="1:8">
      <c r="A75" s="195"/>
      <c r="C75" s="193"/>
      <c r="D75" s="194"/>
      <c r="E75" s="194"/>
      <c r="F75" s="194"/>
      <c r="G75" s="194"/>
      <c r="H75" s="194"/>
    </row>
    <row r="76" spans="1:8">
      <c r="A76" s="195"/>
      <c r="C76" s="193"/>
      <c r="D76" s="194"/>
      <c r="E76" s="194"/>
      <c r="F76" s="194"/>
      <c r="G76" s="194"/>
      <c r="H76" s="194"/>
    </row>
    <row r="77" spans="1:8">
      <c r="A77" s="195"/>
      <c r="C77" s="193"/>
      <c r="D77" s="194"/>
      <c r="E77" s="194"/>
      <c r="F77" s="194"/>
      <c r="G77" s="194"/>
      <c r="H77" s="194"/>
    </row>
    <row r="78" spans="1:8">
      <c r="A78" s="195"/>
      <c r="C78" s="193"/>
      <c r="D78" s="194"/>
      <c r="E78" s="194"/>
      <c r="F78" s="194"/>
      <c r="G78" s="194"/>
      <c r="H78" s="194"/>
    </row>
    <row r="79" spans="1:8">
      <c r="A79" s="195"/>
    </row>
    <row r="80" spans="1:8">
      <c r="A80" s="196"/>
    </row>
    <row r="81" spans="1:1">
      <c r="A81" s="196"/>
    </row>
    <row r="82" spans="1:1">
      <c r="A82" s="196"/>
    </row>
    <row r="83" spans="1:1">
      <c r="A83" s="196"/>
    </row>
    <row r="84" spans="1:1">
      <c r="A84" s="196"/>
    </row>
    <row r="85" spans="1:1">
      <c r="A85" s="196"/>
    </row>
    <row r="86" spans="1:1">
      <c r="A86" s="196"/>
    </row>
    <row r="87" spans="1:1">
      <c r="A87" s="196"/>
    </row>
    <row r="88" spans="1:1">
      <c r="A88" s="196"/>
    </row>
    <row r="89" spans="1:1">
      <c r="A89" s="196"/>
    </row>
    <row r="90" spans="1:1">
      <c r="A90" s="196"/>
    </row>
    <row r="91" spans="1:1">
      <c r="A91" s="196"/>
    </row>
    <row r="92" spans="1:1">
      <c r="A92" s="196"/>
    </row>
    <row r="93" spans="1:1">
      <c r="A93" s="196"/>
    </row>
    <row r="94" spans="1:1">
      <c r="A94" s="196"/>
    </row>
    <row r="95" spans="1:1">
      <c r="A95" s="196"/>
    </row>
    <row r="96" spans="1:1">
      <c r="A96" s="196"/>
    </row>
    <row r="97" spans="1:1">
      <c r="A97" s="196"/>
    </row>
    <row r="98" spans="1:1">
      <c r="A98" s="196"/>
    </row>
    <row r="99" spans="1:1">
      <c r="A99" s="196"/>
    </row>
    <row r="100" spans="1:1">
      <c r="A100" s="196"/>
    </row>
    <row r="101" spans="1:1">
      <c r="A101" s="196"/>
    </row>
    <row r="102" spans="1:1">
      <c r="A102" s="196"/>
    </row>
    <row r="103" spans="1:1">
      <c r="A103" s="196"/>
    </row>
    <row r="104" spans="1:1">
      <c r="A104" s="196"/>
    </row>
    <row r="105" spans="1:1">
      <c r="A105" s="196"/>
    </row>
    <row r="106" spans="1:1">
      <c r="A106" s="196"/>
    </row>
    <row r="107" spans="1:1">
      <c r="A107" s="196"/>
    </row>
    <row r="108" spans="1:1">
      <c r="A108" s="196"/>
    </row>
    <row r="109" spans="1:1">
      <c r="A109" s="196"/>
    </row>
    <row r="110" spans="1:1">
      <c r="A110" s="196"/>
    </row>
    <row r="111" spans="1:1">
      <c r="A111" s="196"/>
    </row>
    <row r="112" spans="1:1">
      <c r="A112" s="196"/>
    </row>
    <row r="113" spans="1:1">
      <c r="A113" s="196"/>
    </row>
    <row r="114" spans="1:1">
      <c r="A114" s="196"/>
    </row>
    <row r="115" spans="1:1">
      <c r="A115" s="196"/>
    </row>
    <row r="116" spans="1:1">
      <c r="A116" s="196"/>
    </row>
    <row r="117" spans="1:1">
      <c r="A117" s="196"/>
    </row>
    <row r="118" spans="1:1">
      <c r="A118" s="196"/>
    </row>
    <row r="119" spans="1:1">
      <c r="A119" s="196"/>
    </row>
    <row r="120" spans="1:1">
      <c r="A120" s="196"/>
    </row>
    <row r="121" spans="1:1">
      <c r="A121" s="196"/>
    </row>
    <row r="122" spans="1:1">
      <c r="A122" s="196"/>
    </row>
    <row r="123" spans="1:1">
      <c r="A123" s="196"/>
    </row>
    <row r="124" spans="1:1">
      <c r="A124" s="196"/>
    </row>
    <row r="125" spans="1:1">
      <c r="A125" s="196"/>
    </row>
    <row r="126" spans="1:1">
      <c r="A126" s="196"/>
    </row>
    <row r="127" spans="1:1">
      <c r="A127" s="196"/>
    </row>
    <row r="128" spans="1:1">
      <c r="A128" s="196"/>
    </row>
    <row r="129" spans="1:1">
      <c r="A129" s="196"/>
    </row>
    <row r="130" spans="1:1">
      <c r="A130" s="196"/>
    </row>
    <row r="131" spans="1:1">
      <c r="A131" s="196"/>
    </row>
    <row r="132" spans="1:1">
      <c r="A132" s="196"/>
    </row>
    <row r="133" spans="1:1">
      <c r="A133" s="196"/>
    </row>
    <row r="134" spans="1:1">
      <c r="A134" s="196"/>
    </row>
    <row r="135" spans="1:1">
      <c r="A135" s="196"/>
    </row>
    <row r="136" spans="1:1">
      <c r="A136" s="196"/>
    </row>
    <row r="137" spans="1:1">
      <c r="A137" s="196"/>
    </row>
    <row r="138" spans="1:1">
      <c r="A138" s="196"/>
    </row>
    <row r="139" spans="1:1">
      <c r="A139" s="196"/>
    </row>
    <row r="140" spans="1:1">
      <c r="A140" s="196"/>
    </row>
    <row r="141" spans="1:1">
      <c r="A141" s="196"/>
    </row>
    <row r="142" spans="1:1">
      <c r="A142" s="196"/>
    </row>
    <row r="143" spans="1:1">
      <c r="A143" s="196"/>
    </row>
    <row r="144" spans="1:1">
      <c r="A144" s="196"/>
    </row>
    <row r="145" spans="1:1">
      <c r="A145" s="196"/>
    </row>
    <row r="146" spans="1:1">
      <c r="A146" s="196"/>
    </row>
    <row r="147" spans="1:1">
      <c r="A147" s="196"/>
    </row>
    <row r="148" spans="1:1">
      <c r="A148" s="196"/>
    </row>
    <row r="149" spans="1:1">
      <c r="A149" s="196"/>
    </row>
    <row r="150" spans="1:1">
      <c r="A150" s="196"/>
    </row>
    <row r="151" spans="1:1">
      <c r="A151" s="196"/>
    </row>
    <row r="152" spans="1:1">
      <c r="A152" s="196"/>
    </row>
    <row r="153" spans="1:1">
      <c r="A153" s="196"/>
    </row>
    <row r="154" spans="1:1">
      <c r="A154" s="196"/>
    </row>
    <row r="155" spans="1:1">
      <c r="A155" s="196"/>
    </row>
    <row r="156" spans="1:1">
      <c r="A156" s="196"/>
    </row>
    <row r="157" spans="1:1">
      <c r="A157" s="196"/>
    </row>
    <row r="158" spans="1:1">
      <c r="A158" s="196"/>
    </row>
    <row r="159" spans="1:1">
      <c r="A159" s="196"/>
    </row>
    <row r="160" spans="1:1">
      <c r="A160" s="196"/>
    </row>
    <row r="161" spans="1:1">
      <c r="A161" s="196"/>
    </row>
    <row r="162" spans="1:1">
      <c r="A162" s="196"/>
    </row>
    <row r="163" spans="1:1">
      <c r="A163" s="196"/>
    </row>
    <row r="164" spans="1:1">
      <c r="A164" s="196"/>
    </row>
    <row r="165" spans="1:1">
      <c r="A165" s="196"/>
    </row>
    <row r="166" spans="1:1">
      <c r="A166" s="196"/>
    </row>
    <row r="167" spans="1:1">
      <c r="A167" s="196"/>
    </row>
    <row r="168" spans="1:1">
      <c r="A168" s="196"/>
    </row>
    <row r="169" spans="1:1">
      <c r="A169" s="196"/>
    </row>
    <row r="170" spans="1:1">
      <c r="A170" s="196"/>
    </row>
    <row r="171" spans="1:1">
      <c r="A171" s="196"/>
    </row>
    <row r="172" spans="1:1">
      <c r="A172" s="196"/>
    </row>
    <row r="173" spans="1:1">
      <c r="A173" s="196"/>
    </row>
    <row r="174" spans="1:1">
      <c r="A174" s="196"/>
    </row>
    <row r="175" spans="1:1">
      <c r="A175" s="196"/>
    </row>
    <row r="176" spans="1:1">
      <c r="A176" s="196"/>
    </row>
    <row r="177" spans="1:1">
      <c r="A177" s="196"/>
    </row>
    <row r="178" spans="1:1">
      <c r="A178" s="196"/>
    </row>
    <row r="179" spans="1:1">
      <c r="A179" s="196"/>
    </row>
    <row r="180" spans="1:1">
      <c r="A180" s="196"/>
    </row>
    <row r="181" spans="1:1">
      <c r="A181" s="196"/>
    </row>
    <row r="182" spans="1:1">
      <c r="A182" s="196"/>
    </row>
    <row r="183" spans="1:1">
      <c r="A183" s="196"/>
    </row>
    <row r="184" spans="1:1">
      <c r="A184" s="196"/>
    </row>
    <row r="185" spans="1:1">
      <c r="A185" s="196"/>
    </row>
    <row r="186" spans="1:1">
      <c r="A186" s="196"/>
    </row>
    <row r="187" spans="1:1">
      <c r="A187" s="196"/>
    </row>
    <row r="188" spans="1:1">
      <c r="A188" s="196"/>
    </row>
    <row r="189" spans="1:1">
      <c r="A189" s="196"/>
    </row>
    <row r="190" spans="1:1">
      <c r="A190" s="196"/>
    </row>
    <row r="191" spans="1:1">
      <c r="A191" s="196"/>
    </row>
    <row r="192" spans="1:1">
      <c r="A192" s="196"/>
    </row>
    <row r="193" spans="1:1">
      <c r="A193" s="196"/>
    </row>
    <row r="194" spans="1:1">
      <c r="A194" s="196"/>
    </row>
    <row r="195" spans="1:1">
      <c r="A195" s="196"/>
    </row>
    <row r="196" spans="1:1">
      <c r="A196" s="196"/>
    </row>
    <row r="197" spans="1:1">
      <c r="A197" s="196"/>
    </row>
    <row r="198" spans="1:1">
      <c r="A198" s="196"/>
    </row>
    <row r="199" spans="1:1">
      <c r="A199" s="196"/>
    </row>
    <row r="200" spans="1:1">
      <c r="A200" s="196"/>
    </row>
    <row r="201" spans="1:1">
      <c r="A201" s="196"/>
    </row>
    <row r="202" spans="1:1">
      <c r="A202" s="196"/>
    </row>
    <row r="203" spans="1:1">
      <c r="A203" s="196"/>
    </row>
    <row r="204" spans="1:1">
      <c r="A204" s="196"/>
    </row>
    <row r="205" spans="1:1">
      <c r="A205" s="196"/>
    </row>
    <row r="206" spans="1:1">
      <c r="A206" s="196"/>
    </row>
    <row r="207" spans="1:1">
      <c r="A207" s="196"/>
    </row>
    <row r="208" spans="1:1">
      <c r="A208" s="196"/>
    </row>
    <row r="209" spans="1:1">
      <c r="A209" s="196"/>
    </row>
    <row r="210" spans="1:1">
      <c r="A210" s="196"/>
    </row>
    <row r="211" spans="1:1">
      <c r="A211" s="196"/>
    </row>
    <row r="212" spans="1:1">
      <c r="A212" s="196"/>
    </row>
    <row r="213" spans="1:1">
      <c r="A213" s="196"/>
    </row>
    <row r="214" spans="1:1">
      <c r="A214" s="196"/>
    </row>
    <row r="215" spans="1:1">
      <c r="A215" s="196"/>
    </row>
    <row r="216" spans="1:1">
      <c r="A216" s="196"/>
    </row>
    <row r="217" spans="1:1">
      <c r="A217" s="196"/>
    </row>
    <row r="218" spans="1:1">
      <c r="A218" s="196"/>
    </row>
    <row r="219" spans="1:1">
      <c r="A219" s="196"/>
    </row>
    <row r="220" spans="1:1">
      <c r="A220" s="196"/>
    </row>
    <row r="221" spans="1:1">
      <c r="A221" s="196"/>
    </row>
    <row r="222" spans="1:1">
      <c r="A222" s="196"/>
    </row>
    <row r="223" spans="1:1">
      <c r="A223" s="196"/>
    </row>
    <row r="224" spans="1:1">
      <c r="A224" s="196"/>
    </row>
    <row r="225" spans="1:1">
      <c r="A225" s="196"/>
    </row>
    <row r="226" spans="1:1">
      <c r="A226" s="196"/>
    </row>
    <row r="227" spans="1:1">
      <c r="A227" s="196"/>
    </row>
    <row r="228" spans="1:1">
      <c r="A228" s="196"/>
    </row>
    <row r="229" spans="1:1">
      <c r="A229" s="196"/>
    </row>
    <row r="230" spans="1:1">
      <c r="A230" s="196"/>
    </row>
    <row r="231" spans="1:1">
      <c r="A231" s="196"/>
    </row>
    <row r="232" spans="1:1">
      <c r="A232" s="196"/>
    </row>
    <row r="233" spans="1:1">
      <c r="A233" s="196"/>
    </row>
    <row r="234" spans="1:1">
      <c r="A234" s="196"/>
    </row>
    <row r="235" spans="1:1">
      <c r="A235" s="196"/>
    </row>
    <row r="236" spans="1:1">
      <c r="A236" s="196"/>
    </row>
    <row r="237" spans="1:1">
      <c r="A237" s="196"/>
    </row>
    <row r="238" spans="1:1">
      <c r="A238" s="196"/>
    </row>
    <row r="239" spans="1:1">
      <c r="A239" s="196"/>
    </row>
    <row r="240" spans="1:1">
      <c r="A240" s="196"/>
    </row>
    <row r="241" spans="1:1">
      <c r="A241" s="196"/>
    </row>
    <row r="242" spans="1:1">
      <c r="A242" s="196"/>
    </row>
    <row r="243" spans="1:1">
      <c r="A243" s="196"/>
    </row>
    <row r="244" spans="1:1">
      <c r="A244" s="196"/>
    </row>
    <row r="245" spans="1:1">
      <c r="A245" s="196"/>
    </row>
    <row r="246" spans="1:1">
      <c r="A246" s="196"/>
    </row>
  </sheetData>
  <mergeCells count="10">
    <mergeCell ref="C24:D24"/>
    <mergeCell ref="G24:H24"/>
    <mergeCell ref="C4:D4"/>
    <mergeCell ref="E4:H4"/>
    <mergeCell ref="G1:H1"/>
    <mergeCell ref="A2:H2"/>
    <mergeCell ref="A4:A5"/>
    <mergeCell ref="B4:B5"/>
    <mergeCell ref="C23:D23"/>
    <mergeCell ref="G23:H2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verticalDpi="0" r:id="rId1"/>
  <rowBreaks count="1" manualBreakCount="1">
    <brk id="25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="84" zoomScaleNormal="84" zoomScaleSheetLayoutView="71" workbookViewId="0">
      <selection activeCell="AB43" sqref="AB43"/>
    </sheetView>
  </sheetViews>
  <sheetFormatPr defaultRowHeight="12.75"/>
  <cols>
    <col min="1" max="1" width="5.5703125" customWidth="1"/>
    <col min="2" max="2" width="29.42578125" customWidth="1"/>
    <col min="3" max="3" width="6" customWidth="1"/>
    <col min="4" max="4" width="5.85546875" customWidth="1"/>
    <col min="5" max="5" width="6.5703125" customWidth="1"/>
    <col min="7" max="7" width="5.85546875" customWidth="1"/>
    <col min="8" max="8" width="6.140625" customWidth="1"/>
    <col min="9" max="9" width="6.42578125" customWidth="1"/>
    <col min="10" max="10" width="7.7109375" customWidth="1"/>
    <col min="11" max="11" width="7.28515625" customWidth="1"/>
    <col min="13" max="14" width="6.7109375" customWidth="1"/>
    <col min="15" max="15" width="7.7109375" customWidth="1"/>
    <col min="19" max="19" width="7.140625" customWidth="1"/>
    <col min="20" max="20" width="11.140625" customWidth="1"/>
    <col min="24" max="24" width="0.140625" customWidth="1"/>
    <col min="25" max="27" width="9.140625" hidden="1" customWidth="1"/>
  </cols>
  <sheetData>
    <row r="1" spans="1:22">
      <c r="V1" t="s">
        <v>249</v>
      </c>
    </row>
    <row r="2" spans="1:22" ht="20.25">
      <c r="A2" s="360"/>
      <c r="B2" s="360"/>
      <c r="C2" s="249" t="s">
        <v>269</v>
      </c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 t="s">
        <v>307</v>
      </c>
      <c r="T2" s="360"/>
      <c r="U2" s="360"/>
      <c r="V2" s="360"/>
    </row>
    <row r="3" spans="1:2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</row>
    <row r="4" spans="1:22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 t="s">
        <v>270</v>
      </c>
    </row>
    <row r="5" spans="1:22" ht="72.75" customHeight="1">
      <c r="A5" s="474" t="s">
        <v>240</v>
      </c>
      <c r="B5" s="476" t="s">
        <v>271</v>
      </c>
      <c r="C5" s="469" t="s">
        <v>241</v>
      </c>
      <c r="D5" s="470"/>
      <c r="E5" s="470"/>
      <c r="F5" s="470"/>
      <c r="G5" s="469" t="s">
        <v>242</v>
      </c>
      <c r="H5" s="470"/>
      <c r="I5" s="470"/>
      <c r="J5" s="470"/>
      <c r="K5" s="469" t="s">
        <v>295</v>
      </c>
      <c r="L5" s="470"/>
      <c r="M5" s="470"/>
      <c r="N5" s="470"/>
      <c r="O5" s="471" t="s">
        <v>296</v>
      </c>
      <c r="P5" s="478"/>
      <c r="Q5" s="478"/>
      <c r="R5" s="478"/>
      <c r="S5" s="469" t="s">
        <v>243</v>
      </c>
      <c r="T5" s="470"/>
      <c r="U5" s="470"/>
      <c r="V5" s="470"/>
    </row>
    <row r="6" spans="1:22" ht="75" customHeight="1">
      <c r="A6" s="475"/>
      <c r="B6" s="477"/>
      <c r="C6" s="259" t="s">
        <v>91</v>
      </c>
      <c r="D6" s="259" t="s">
        <v>92</v>
      </c>
      <c r="E6" s="259" t="s">
        <v>278</v>
      </c>
      <c r="F6" s="124" t="s">
        <v>279</v>
      </c>
      <c r="G6" s="259" t="s">
        <v>91</v>
      </c>
      <c r="H6" s="259" t="s">
        <v>92</v>
      </c>
      <c r="I6" s="259" t="s">
        <v>278</v>
      </c>
      <c r="J6" s="124" t="s">
        <v>279</v>
      </c>
      <c r="K6" s="259" t="s">
        <v>91</v>
      </c>
      <c r="L6" s="259" t="s">
        <v>92</v>
      </c>
      <c r="M6" s="259" t="s">
        <v>278</v>
      </c>
      <c r="N6" s="124" t="s">
        <v>279</v>
      </c>
      <c r="O6" s="259" t="s">
        <v>91</v>
      </c>
      <c r="P6" s="259" t="s">
        <v>92</v>
      </c>
      <c r="Q6" s="259" t="s">
        <v>278</v>
      </c>
      <c r="R6" s="124" t="s">
        <v>279</v>
      </c>
      <c r="S6" s="259" t="s">
        <v>91</v>
      </c>
      <c r="T6" s="259" t="s">
        <v>92</v>
      </c>
      <c r="U6" s="259" t="s">
        <v>278</v>
      </c>
      <c r="V6" s="124" t="s">
        <v>279</v>
      </c>
    </row>
    <row r="7" spans="1:22">
      <c r="A7" s="250">
        <v>1</v>
      </c>
      <c r="B7" s="250">
        <v>2</v>
      </c>
      <c r="C7" s="257"/>
      <c r="D7" s="257"/>
      <c r="E7" s="257"/>
      <c r="F7" s="258" t="s">
        <v>280</v>
      </c>
      <c r="G7" s="250">
        <v>8</v>
      </c>
      <c r="H7" s="250">
        <v>9</v>
      </c>
      <c r="I7" s="250">
        <v>10</v>
      </c>
      <c r="J7" s="250">
        <v>11</v>
      </c>
      <c r="K7" s="250">
        <v>13</v>
      </c>
      <c r="L7" s="250">
        <v>14</v>
      </c>
      <c r="M7" s="250">
        <v>15</v>
      </c>
      <c r="N7" s="250">
        <v>16</v>
      </c>
      <c r="O7" s="250">
        <v>18</v>
      </c>
      <c r="P7" s="250">
        <v>19</v>
      </c>
      <c r="Q7" s="250">
        <v>20</v>
      </c>
      <c r="R7" s="250">
        <v>21</v>
      </c>
      <c r="S7" s="250">
        <v>23</v>
      </c>
      <c r="T7" s="250">
        <v>24</v>
      </c>
      <c r="U7" s="250">
        <v>25</v>
      </c>
      <c r="V7" s="250">
        <v>26</v>
      </c>
    </row>
    <row r="8" spans="1:22" ht="31.5">
      <c r="A8" s="361">
        <v>1</v>
      </c>
      <c r="B8" s="256" t="s">
        <v>272</v>
      </c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</row>
    <row r="9" spans="1:22">
      <c r="A9" s="362"/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</row>
    <row r="10" spans="1:22">
      <c r="A10" s="362"/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</row>
    <row r="11" spans="1:22" ht="46.5" customHeight="1">
      <c r="A11" s="362">
        <v>2</v>
      </c>
      <c r="B11" s="251" t="s">
        <v>273</v>
      </c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59"/>
      <c r="P11" s="392"/>
      <c r="Q11" s="362"/>
      <c r="R11" s="362"/>
      <c r="S11" s="359"/>
      <c r="T11" s="392"/>
      <c r="U11" s="362"/>
      <c r="V11" s="362"/>
    </row>
    <row r="12" spans="1:22" ht="17.25" hidden="1" thickBot="1">
      <c r="A12" s="362"/>
      <c r="B12" s="358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59"/>
      <c r="P12" s="392"/>
      <c r="Q12" s="362"/>
      <c r="R12" s="362"/>
      <c r="S12" s="359"/>
      <c r="T12" s="392"/>
      <c r="U12" s="362"/>
      <c r="V12" s="362"/>
    </row>
    <row r="13" spans="1:22" ht="12.75" hidden="1" customHeight="1">
      <c r="A13" s="362"/>
      <c r="B13" s="365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62"/>
    </row>
    <row r="14" spans="1:22" ht="5.25" hidden="1" customHeight="1">
      <c r="A14" s="362"/>
      <c r="B14" s="364"/>
      <c r="C14" s="362"/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</row>
    <row r="15" spans="1:22" ht="19.5" hidden="1" customHeight="1">
      <c r="A15" s="362"/>
      <c r="B15" s="364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</row>
    <row r="16" spans="1:22" ht="18" hidden="1" customHeight="1">
      <c r="A16" s="362"/>
      <c r="B16" s="364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</row>
    <row r="17" spans="1:22" ht="19.5" hidden="1" customHeight="1">
      <c r="A17" s="362"/>
      <c r="B17" s="364"/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</row>
    <row r="18" spans="1:22" ht="10.5" hidden="1" customHeight="1">
      <c r="A18" s="362"/>
      <c r="B18" s="364"/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</row>
    <row r="19" spans="1:22" ht="14.25" hidden="1" customHeight="1">
      <c r="A19" s="362"/>
      <c r="B19" s="364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</row>
    <row r="20" spans="1:22" ht="18" hidden="1" customHeight="1">
      <c r="A20" s="362"/>
      <c r="B20" s="364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</row>
    <row r="21" spans="1:22" ht="27" hidden="1" customHeight="1">
      <c r="A21" s="362"/>
      <c r="B21" s="364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362"/>
    </row>
    <row r="22" spans="1:22" ht="22.5" hidden="1" customHeight="1">
      <c r="A22" s="362"/>
      <c r="B22" s="364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</row>
    <row r="23" spans="1:22" ht="24" hidden="1" customHeight="1">
      <c r="A23" s="362"/>
      <c r="B23" s="364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</row>
    <row r="24" spans="1:22" ht="0.75" hidden="1" customHeight="1">
      <c r="A24" s="362"/>
      <c r="B24" s="364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</row>
    <row r="25" spans="1:22" ht="14.25" hidden="1" customHeight="1">
      <c r="A25" s="362"/>
      <c r="B25" s="364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  <c r="V25" s="362"/>
    </row>
    <row r="26" spans="1:22" ht="63">
      <c r="A26" s="362">
        <v>3</v>
      </c>
      <c r="B26" s="251" t="s">
        <v>274</v>
      </c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>
        <v>44.2</v>
      </c>
      <c r="Q26" s="362">
        <v>44.2</v>
      </c>
      <c r="R26" s="362"/>
      <c r="S26" s="362"/>
      <c r="T26" s="362">
        <v>44.2</v>
      </c>
      <c r="U26" s="362">
        <v>44.2</v>
      </c>
      <c r="V26" s="362"/>
    </row>
    <row r="27" spans="1:22">
      <c r="A27" s="362"/>
      <c r="B27" s="362" t="s">
        <v>309</v>
      </c>
      <c r="C27" s="362"/>
      <c r="D27" s="362"/>
      <c r="E27" s="362"/>
      <c r="F27" s="362"/>
      <c r="G27" s="362"/>
      <c r="H27" s="362"/>
      <c r="I27" s="362"/>
      <c r="J27" s="362"/>
      <c r="K27" s="359"/>
      <c r="L27" s="392"/>
      <c r="M27" s="362"/>
      <c r="N27" s="362"/>
      <c r="O27" s="362"/>
      <c r="P27" s="362">
        <v>0.7</v>
      </c>
      <c r="Q27" s="362">
        <v>0.7</v>
      </c>
      <c r="R27" s="362"/>
      <c r="S27" s="362"/>
      <c r="T27" s="362">
        <v>0.7</v>
      </c>
      <c r="U27" s="362">
        <v>0.7</v>
      </c>
      <c r="V27" s="362"/>
    </row>
    <row r="28" spans="1:22">
      <c r="A28" s="362"/>
      <c r="B28" s="362" t="s">
        <v>310</v>
      </c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>
        <v>0.6</v>
      </c>
      <c r="Q28" s="362">
        <v>0.6</v>
      </c>
      <c r="R28" s="362"/>
      <c r="S28" s="362"/>
      <c r="T28" s="362">
        <v>0.6</v>
      </c>
      <c r="U28" s="362">
        <v>0.6</v>
      </c>
      <c r="V28" s="362"/>
    </row>
    <row r="29" spans="1:22">
      <c r="A29" s="362"/>
      <c r="B29" s="362" t="s">
        <v>311</v>
      </c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>
        <v>7.8</v>
      </c>
      <c r="Q29" s="362">
        <v>7.8</v>
      </c>
      <c r="R29" s="362"/>
      <c r="S29" s="362"/>
      <c r="T29" s="362">
        <v>7.8</v>
      </c>
      <c r="U29" s="362">
        <v>7.8</v>
      </c>
      <c r="V29" s="362"/>
    </row>
    <row r="30" spans="1:22">
      <c r="A30" s="362"/>
      <c r="B30" s="363" t="s">
        <v>311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>
        <v>7.8</v>
      </c>
      <c r="Q30" s="362">
        <v>7.8</v>
      </c>
      <c r="R30" s="362"/>
      <c r="S30" s="362"/>
      <c r="T30" s="362">
        <v>7.8</v>
      </c>
      <c r="U30" s="362">
        <v>7.8</v>
      </c>
      <c r="V30" s="362"/>
    </row>
    <row r="31" spans="1:22" ht="12" customHeight="1">
      <c r="A31" s="362"/>
      <c r="B31" s="363" t="s">
        <v>312</v>
      </c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59">
        <v>14.9</v>
      </c>
      <c r="Q31" s="359">
        <v>14.9</v>
      </c>
      <c r="R31" s="362"/>
      <c r="S31" s="362"/>
      <c r="T31" s="359">
        <v>14.9</v>
      </c>
      <c r="U31" s="359">
        <v>14.9</v>
      </c>
      <c r="V31" s="362"/>
    </row>
    <row r="32" spans="1:22" ht="13.5" customHeight="1">
      <c r="A32" s="362"/>
      <c r="B32" s="363" t="s">
        <v>313</v>
      </c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>
        <v>3.2</v>
      </c>
      <c r="Q32" s="362">
        <v>3.2</v>
      </c>
      <c r="R32" s="362"/>
      <c r="S32" s="362"/>
      <c r="T32" s="362">
        <v>3.2</v>
      </c>
      <c r="U32" s="362">
        <v>3.2</v>
      </c>
      <c r="V32" s="362"/>
    </row>
    <row r="33" spans="1:22" ht="11.25" customHeight="1">
      <c r="A33" s="362"/>
      <c r="B33" s="363" t="s">
        <v>314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>
        <v>4.5999999999999996</v>
      </c>
      <c r="Q33" s="362">
        <v>4.5999999999999996</v>
      </c>
      <c r="R33" s="362"/>
      <c r="S33" s="362"/>
      <c r="T33" s="362">
        <v>4.5999999999999996</v>
      </c>
      <c r="U33" s="362">
        <v>4.5999999999999996</v>
      </c>
      <c r="V33" s="362"/>
    </row>
    <row r="34" spans="1:22" ht="10.5" customHeight="1">
      <c r="A34" s="362"/>
      <c r="B34" s="363" t="s">
        <v>314</v>
      </c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>
        <v>4.5999999999999996</v>
      </c>
      <c r="Q34" s="362">
        <v>4.5999999999999996</v>
      </c>
      <c r="R34" s="362"/>
      <c r="S34" s="362"/>
      <c r="T34" s="362">
        <v>4.5999999999999996</v>
      </c>
      <c r="U34" s="362">
        <v>4.5999999999999996</v>
      </c>
      <c r="V34" s="362"/>
    </row>
    <row r="35" spans="1:22" ht="11.25" hidden="1" customHeight="1">
      <c r="A35" s="362"/>
      <c r="B35" s="363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2"/>
      <c r="V35" s="362"/>
    </row>
    <row r="36" spans="1:22" ht="11.25" hidden="1" customHeight="1">
      <c r="A36" s="362"/>
      <c r="B36" s="363"/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</row>
    <row r="37" spans="1:22" ht="11.25" hidden="1" customHeight="1">
      <c r="A37" s="362"/>
      <c r="B37" s="363"/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</row>
    <row r="38" spans="1:22" ht="11.25" hidden="1" customHeight="1">
      <c r="A38" s="362"/>
      <c r="B38" s="363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</row>
    <row r="39" spans="1:22" ht="11.25" hidden="1" customHeight="1">
      <c r="A39" s="362"/>
      <c r="B39" s="363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362"/>
    </row>
    <row r="40" spans="1:22" ht="47.25">
      <c r="A40" s="362">
        <v>4</v>
      </c>
      <c r="B40" s="251" t="s">
        <v>275</v>
      </c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59"/>
      <c r="U40" s="362"/>
      <c r="V40" s="362"/>
    </row>
    <row r="41" spans="1:22" ht="0.75" customHeight="1">
      <c r="A41" s="362"/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</row>
    <row r="42" spans="1:22" hidden="1">
      <c r="A42" s="362"/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</row>
    <row r="43" spans="1:22" ht="62.25" customHeight="1">
      <c r="A43" s="362">
        <v>5</v>
      </c>
      <c r="B43" s="251" t="s">
        <v>276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</row>
    <row r="44" spans="1:22" hidden="1">
      <c r="A44" s="362"/>
      <c r="B44" s="362"/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2"/>
    </row>
    <row r="45" spans="1:22" hidden="1">
      <c r="A45" s="362"/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</row>
    <row r="46" spans="1:22" ht="31.5">
      <c r="A46" s="362">
        <v>6</v>
      </c>
      <c r="B46" s="251" t="s">
        <v>244</v>
      </c>
      <c r="C46" s="362"/>
      <c r="D46" s="362"/>
      <c r="E46" s="362"/>
      <c r="F46" s="362"/>
      <c r="G46" s="362"/>
      <c r="H46" s="362"/>
      <c r="I46" s="362"/>
      <c r="J46" s="362"/>
      <c r="K46" s="362"/>
      <c r="L46" s="362"/>
      <c r="M46" s="362"/>
      <c r="N46" s="362"/>
      <c r="O46" s="362"/>
      <c r="P46" s="362"/>
      <c r="Q46" s="362"/>
      <c r="R46" s="362"/>
      <c r="S46" s="362"/>
      <c r="T46" s="362"/>
      <c r="U46" s="362"/>
      <c r="V46" s="362"/>
    </row>
    <row r="47" spans="1:22" ht="0.75" customHeight="1">
      <c r="A47" s="362"/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</row>
    <row r="48" spans="1:22" hidden="1">
      <c r="A48" s="362"/>
      <c r="B48" s="362"/>
      <c r="C48" s="362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</row>
    <row r="49" spans="1:22" ht="13.5" customHeight="1">
      <c r="A49" s="362">
        <v>7</v>
      </c>
      <c r="B49" s="251" t="s">
        <v>245</v>
      </c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</row>
    <row r="50" spans="1:22" ht="1.5" hidden="1" customHeight="1">
      <c r="A50" s="362"/>
      <c r="B50" s="362"/>
      <c r="C50" s="362"/>
      <c r="D50" s="362"/>
      <c r="E50" s="362"/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  <c r="R50" s="362"/>
      <c r="S50" s="362"/>
      <c r="T50" s="362"/>
      <c r="U50" s="362"/>
      <c r="V50" s="362"/>
    </row>
    <row r="51" spans="1:22" hidden="1">
      <c r="A51" s="362"/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</row>
    <row r="52" spans="1:22" ht="15.75">
      <c r="A52" s="471" t="s">
        <v>243</v>
      </c>
      <c r="B52" s="472"/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2"/>
      <c r="N52" s="362"/>
      <c r="O52" s="362"/>
      <c r="P52" s="362">
        <v>44.2</v>
      </c>
      <c r="Q52" s="362">
        <v>44.2</v>
      </c>
      <c r="R52" s="362"/>
      <c r="S52" s="362"/>
      <c r="T52" s="392">
        <v>44.2</v>
      </c>
      <c r="U52" s="362">
        <v>44.2</v>
      </c>
      <c r="V52" s="362"/>
    </row>
    <row r="53" spans="1:22">
      <c r="A53" s="360"/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</row>
    <row r="55" spans="1:22" ht="37.5">
      <c r="B55" s="252" t="s">
        <v>277</v>
      </c>
      <c r="C55" s="2"/>
      <c r="D55" s="416"/>
      <c r="E55" s="416"/>
      <c r="F55" s="239"/>
      <c r="G55" s="241"/>
      <c r="H55" s="242"/>
      <c r="I55" s="253"/>
      <c r="J55" s="254"/>
      <c r="P55" s="473"/>
      <c r="Q55" s="473"/>
      <c r="R55" s="473"/>
      <c r="S55" s="473"/>
      <c r="T55" s="473"/>
    </row>
    <row r="56" spans="1:22">
      <c r="B56" s="255" t="s">
        <v>246</v>
      </c>
      <c r="J56" t="s">
        <v>9</v>
      </c>
    </row>
    <row r="60" spans="1:22">
      <c r="M60" t="s">
        <v>301</v>
      </c>
    </row>
  </sheetData>
  <mergeCells count="10">
    <mergeCell ref="S5:V5"/>
    <mergeCell ref="A52:B52"/>
    <mergeCell ref="D55:E55"/>
    <mergeCell ref="P55:T55"/>
    <mergeCell ref="A5:A6"/>
    <mergeCell ref="B5:B6"/>
    <mergeCell ref="C5:F5"/>
    <mergeCell ref="G5:J5"/>
    <mergeCell ref="K5:N5"/>
    <mergeCell ref="O5:R5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Звіт про вик фінплану</vt:lpstr>
      <vt:lpstr>Розшифровка до формування</vt:lpstr>
      <vt:lpstr>Розшифровка до руху</vt:lpstr>
      <vt:lpstr>Розшифровка капітальних</vt:lpstr>
      <vt:lpstr>Джерела надходжень</vt:lpstr>
      <vt:lpstr>'Джерела надходжень'!Область_печати</vt:lpstr>
      <vt:lpstr>'Звіт про вик фінплану'!Область_печати</vt:lpstr>
      <vt:lpstr>'Розшифровка до руху'!Область_печати</vt:lpstr>
      <vt:lpstr>'Розшифровка до формування'!Область_печати</vt:lpstr>
      <vt:lpstr>'Розшифровка капітальних'!Область_печати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Олена Володимирівна</dc:creator>
  <cp:lastModifiedBy>Admin</cp:lastModifiedBy>
  <cp:lastPrinted>2026-05-18T12:55:00Z</cp:lastPrinted>
  <dcterms:created xsi:type="dcterms:W3CDTF">2003-03-13T16:00:22Z</dcterms:created>
  <dcterms:modified xsi:type="dcterms:W3CDTF">2026-05-18T12:55:54Z</dcterms:modified>
</cp:coreProperties>
</file>